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95" windowWidth="12720" windowHeight="3810"/>
  </bookViews>
  <sheets>
    <sheet name="MUWM_dziedziniec_kosztorys" sheetId="1" r:id="rId1"/>
  </sheets>
  <calcPr calcId="114210"/>
</workbook>
</file>

<file path=xl/calcChain.xml><?xml version="1.0" encoding="utf-8"?>
<calcChain xmlns="http://schemas.openxmlformats.org/spreadsheetml/2006/main">
  <c r="E42" i="1"/>
  <c r="E41"/>
  <c r="E40"/>
  <c r="E39"/>
  <c r="E38"/>
  <c r="E37"/>
  <c r="E36"/>
  <c r="E34"/>
  <c r="E26"/>
  <c r="E196"/>
  <c r="E195"/>
  <c r="E194"/>
  <c r="E70"/>
  <c r="E68"/>
  <c r="E67"/>
  <c r="E66"/>
  <c r="E65"/>
  <c r="E64"/>
  <c r="E63"/>
  <c r="E62"/>
  <c r="E61"/>
  <c r="E59"/>
  <c r="E58"/>
  <c r="E57"/>
  <c r="E56"/>
  <c r="E53"/>
  <c r="E52"/>
  <c r="E50"/>
  <c r="E49"/>
  <c r="E47"/>
  <c r="E43"/>
  <c r="E33"/>
  <c r="E32"/>
  <c r="E30"/>
  <c r="E25"/>
  <c r="E24"/>
  <c r="E22"/>
  <c r="E21"/>
  <c r="E20"/>
  <c r="E19"/>
  <c r="E15"/>
  <c r="E9"/>
  <c r="E8"/>
</calcChain>
</file>

<file path=xl/sharedStrings.xml><?xml version="1.0" encoding="utf-8"?>
<sst xmlns="http://schemas.openxmlformats.org/spreadsheetml/2006/main" count="738" uniqueCount="503">
  <si>
    <t>Lp.</t>
  </si>
  <si>
    <t>Podstawa</t>
  </si>
  <si>
    <t>Opis</t>
  </si>
  <si>
    <t>jedn.obm.</t>
  </si>
  <si>
    <t>Obmiar</t>
  </si>
  <si>
    <t xml:space="preserve"> wycena indywidualna</t>
  </si>
  <si>
    <t>Oznakowanie i wydzielenie terenu robót</t>
  </si>
  <si>
    <t>kpl.</t>
  </si>
  <si>
    <t>Zabezpieczenie terenu prac rozbiórkowych</t>
  </si>
  <si>
    <t>KNR 4-04 0305-02</t>
  </si>
  <si>
    <t>Rozebr.stropów żelbet.(płyt,belek,żeber,wieńców) przy grub.płyty stropów.do 15 cm</t>
  </si>
  <si>
    <t>m3</t>
  </si>
  <si>
    <t>KNR-W 5-10 0323-01</t>
  </si>
  <si>
    <t>Cięcie nawierzchni z mas mineralno-asfaltowych na głębokość 5 cm - mechanicznie (pola 100x100cm)</t>
  </si>
  <si>
    <t>m</t>
  </si>
  <si>
    <t>KNR-W 5-10 0323-02</t>
  </si>
  <si>
    <t>Cięcie nawierzchni z mas mineralno-asfaltowych (następny 1 cm głębokości) - mechanicznie (pola 100x100cm)</t>
  </si>
  <si>
    <t>KNR 2-31 0803-01 0803-02</t>
  </si>
  <si>
    <t>Ręczne rozebranie nawierzchni z mieszanek mineralno-bitumicznych o grubości 6 cm</t>
  </si>
  <si>
    <t>m2</t>
  </si>
  <si>
    <t>KNR-W 5-10 0323-05</t>
  </si>
  <si>
    <t>Cięcie podbudowy z betonu na głębokość 5 cm - mechanicznie (pola 100x100cm)</t>
  </si>
  <si>
    <t>KNR-W 5-10 0323-06</t>
  </si>
  <si>
    <t>Cięcie podbudowy z betonu (następny 1 cm głębokości) - mechanicznie</t>
  </si>
  <si>
    <t>KNR 2-31 0801-01 0801-02</t>
  </si>
  <si>
    <t>Ręczne rozebranie podbudowy betonowej o grubości 22 cm (wraz z podwójną siatką stalową z drutu średnicy 1.5mm i warstwami izolacji przeciwwodnej 3xpapa asfaltowa)</t>
  </si>
  <si>
    <t>KNR 4-01 0108-15</t>
  </si>
  <si>
    <t>Wywiezienie samochodami skrzyniowymi gruzu z rozbieranych konstrukcji żwirobetonowych i żelbetowych na odległość do 1 km</t>
  </si>
  <si>
    <t xml:space="preserve">KNR 4-01 0108-08 </t>
  </si>
  <si>
    <t>Wywóz odpadów samochodami samowyładowczymi - za każdy nast. 1 km</t>
  </si>
  <si>
    <t>KNR 2-33 0207-01</t>
  </si>
  <si>
    <t>Przygotowanie zbrojenia na ściany oporowej piwnicy gr. 25cm - pręty o śr. do 14 mm</t>
  </si>
  <si>
    <t>t</t>
  </si>
  <si>
    <t>KNR 2-02 1919-05</t>
  </si>
  <si>
    <t>Betonowanie ścian zbrojonych o grubości do 30 cm z transportem betonu żurawiem lub taczkami</t>
  </si>
  <si>
    <t>KNR 4-01 0724-02</t>
  </si>
  <si>
    <t>Uzupełnienie tynków zewnętrznych zwykłych kat.I o podłożach z cegły,pustaków,gazo-i pianobetonów ( do 2 m2 w 1 miejscu )- uzupełnienie tynków na ścianach fund. dziedzińca</t>
  </si>
  <si>
    <t>KNR 2-02 0607-02</t>
  </si>
  <si>
    <t>Izolacje przeciwwilgoc.i przeciwwodne pionowe z folii polietylen.szerokiej</t>
  </si>
  <si>
    <t>Izolacje przeciwwilgociowe z folii kubełkowej</t>
  </si>
  <si>
    <t>KNNR 6 0105-04</t>
  </si>
  <si>
    <t>Warstwy podsypkowe piaskowe zagęszczane mechanicznie o gr.15 cm- zasypanie pom.</t>
  </si>
  <si>
    <t>KNNR 6 0113-06</t>
  </si>
  <si>
    <t>Warstwa górna podbudowy z kruszyw łamanych gr. 15 cm</t>
  </si>
  <si>
    <t>KNR 2-02 1101-02</t>
  </si>
  <si>
    <t>Podkłady betonowe na stropie</t>
  </si>
  <si>
    <t>KNR AT-27 0304-03 analogia</t>
  </si>
  <si>
    <t>KNR 2-02 0607-01</t>
  </si>
  <si>
    <t>Mata drenżowa z polietylenu</t>
  </si>
  <si>
    <t>KNR 9-11 0101-04 analogia</t>
  </si>
  <si>
    <t>Geowłóknina filtracyjna wzmocniona</t>
  </si>
  <si>
    <t>KNR 2-02 0609-03</t>
  </si>
  <si>
    <t>Izolacja cieplna i zabezpieczająca mechanicznie z polisytrenu ekstrudowanego XPS poziome na wierzchu konstrukcji na sucho - jedna warstwa, gr. 2cm (wytrzymałość &gt; 500kPa)</t>
  </si>
  <si>
    <t>Izolacje przeciwwilgociowe i przeciwwodne z folii polietylenowej szerokiej poziome pod zaprawę drenażową.</t>
  </si>
  <si>
    <t>KNNR 6 0105-08 analogia</t>
  </si>
  <si>
    <t>Trasowo-cementowa,drenażowa zaprawa podkładowa gr. 5cm</t>
  </si>
  <si>
    <t>KNNR 6 0502-02 analogia</t>
  </si>
  <si>
    <t>KNNR 6 0503-03 analogia</t>
  </si>
  <si>
    <t>KNNR 6 0404-05</t>
  </si>
  <si>
    <t>Obrzeża betonowe o wymiarach 30x8 cm na podsypce cementowo-piaskowej, spoiny wypełnione zaprawą cementową</t>
  </si>
  <si>
    <t xml:space="preserve"> kalk. własna</t>
  </si>
  <si>
    <t>Donice betonowe</t>
  </si>
  <si>
    <t>szt</t>
  </si>
  <si>
    <t>KNR 2-02 0206-01</t>
  </si>
  <si>
    <t>Ławki</t>
  </si>
  <si>
    <t>KNNR-W 3 0702-06</t>
  </si>
  <si>
    <t>KNR 4-04 0105-04</t>
  </si>
  <si>
    <t>Rozebranie ścianek pełnych z cegły o grub. 1/2 ceg. na zaprawie cementowo-wapiennej</t>
  </si>
  <si>
    <t>KNR 4-04 0105-07</t>
  </si>
  <si>
    <t>Rozebranie ścianek z płyt z betonu komórkowego grubości do 15 cm na zaprawie cementowo-wapiennej</t>
  </si>
  <si>
    <t>KNR 19-01 0628-04 analogia</t>
  </si>
  <si>
    <t>Rozebranie izolacji na suficie z płyt wiórowo-cementowycho o grubości do 12cm  na zaprawie wzmocnionej od spodu siatką stalową (część piwnicy pod dziedzińcem ze stropem żelbetowym gęstożebrowym, wypełnienie pomiędzy żebrami)</t>
  </si>
  <si>
    <t>KNNR 3 0601-01</t>
  </si>
  <si>
    <t>Odbicie tynków z zaprawy wapiennej lub cem.-wapiennej na ścianach, filarach, pilastrach</t>
  </si>
  <si>
    <t>KNR 4-01 0106-05</t>
  </si>
  <si>
    <t>Usunięcie z piwnic budynku gruzu</t>
  </si>
  <si>
    <t>NNRNKB 202 0167-01</t>
  </si>
  <si>
    <t>(z.II) Ściany działowe budynków wielokondygnacyjnych o grubości 12 cm z bloków wapienno-piaskowych drążonych typu 2 NFD</t>
  </si>
  <si>
    <t>KNR 9-13 0101-01</t>
  </si>
  <si>
    <t>Przygotowanie podłoża ścian i sufitu - zmycie myjką ciśnieniową sufitów, scian i posadzki</t>
  </si>
  <si>
    <t>KNR 2-02 0218-01</t>
  </si>
  <si>
    <t>Schody żelbetowe - stopnie betonowe zewnętrzne i wewnętrzne na gotowym podłożu - z zastosowaniem pompy do betonu</t>
  </si>
  <si>
    <t>KNR 2-02 1207-02 analogia</t>
  </si>
  <si>
    <t>Balustrady schodowe z prętów stalowych osadzone w schodach żelbetowych o masie do 10 kg (ocynkowane i malowane proszkowo w kolorze RAL 9006)</t>
  </si>
  <si>
    <t>KNR-W 2-02 0801-03</t>
  </si>
  <si>
    <t>Tynki wewn. zwykłe kat.II wykonywane mechanicznie na stropach i podciągach</t>
  </si>
  <si>
    <t>KNR-W 2-02 0801-02</t>
  </si>
  <si>
    <t>Tynki wewnętrzne zwykłe kat. III wykonywane mechanicznie na ścianach i słupach</t>
  </si>
  <si>
    <t>KNR 7-12 0102-01</t>
  </si>
  <si>
    <t>Czyszczenie przez szczotkowanie mechaniczne do trzeciego stopnia czystości konstrukcji pełnościennych (stan wyjściowy powierzchni B) belek stropu kleina</t>
  </si>
  <si>
    <t>KNR 7-12 0201-01</t>
  </si>
  <si>
    <t>Malowanie pędzlem farbami do gruntowania miniowymi konstrukcji pełnościennych</t>
  </si>
  <si>
    <t>KNR-W 2-02 1510-07</t>
  </si>
  <si>
    <t>Dwukrotne malowanie farbami emulsyjnymi powierzchni wewnętrznych - suchych tynków z gruntowaniem - ściany</t>
  </si>
  <si>
    <t>KNR 2-02 1204-05 analogia</t>
  </si>
  <si>
    <t>Drzwi przeciwpożarowe EI60, szt. 2 o powierzchni ponad 2 m2, kompletne z ościeżnicą i samozamykaczem - D1a, D1b</t>
  </si>
  <si>
    <t>KNR-W 2-02 1022-01</t>
  </si>
  <si>
    <t>Skrzydła drzwiowe płytowe wewnętrzne pełne jednoskrzydłowe fabrycznie wykończone-   D2, szt. 3</t>
  </si>
  <si>
    <t>KNR-W 2-02 1025-01</t>
  </si>
  <si>
    <t>Ościeżnice  dla drzwi wewnątrzlokalowych</t>
  </si>
  <si>
    <t>szt.</t>
  </si>
  <si>
    <t>NNRNKB 202 1134-01</t>
  </si>
  <si>
    <t>KNR-W 2-02 0602-01 analogia</t>
  </si>
  <si>
    <t>NNRNKB 202 1131-02</t>
  </si>
  <si>
    <t>(z.VII) Warstwy wyrównujące i wygładzające z zaprawy samopoziomującej wykonywane przy użyciu "Miksokreta" gr. 5 mm wykonywane w pomieszczeniach o pow. ponad 8 m2</t>
  </si>
  <si>
    <t>NNRNKB 202 1131-03</t>
  </si>
  <si>
    <t>(z.VII) Warstwy wyrównujące i wygładzające z zaprawy samopoziomującej wykonywane przy użyciu "Miksokreta" - dodatek lub potrącenie za zmianę grubości o 1 mm</t>
  </si>
  <si>
    <t>KNR 2-02 1503-02</t>
  </si>
  <si>
    <t>Dwukrotne malowanie zwykłe  posadzek betonowych farba do betonu - epoksydowa z dodatkiem środka antypoślizgowego</t>
  </si>
  <si>
    <t>KNR-W 2-15 0214-01</t>
  </si>
  <si>
    <t>Rury deszczowe z PVC śr 160 mm o połączeniach wciskowych</t>
  </si>
  <si>
    <t>Rury deszczowe z PVC śr 110 mm o połączeniach wciskowych</t>
  </si>
  <si>
    <t>KNR-W 2-15 0216-03</t>
  </si>
  <si>
    <t>Wpusty żeliwne parkingowe o śr. 100 mm</t>
  </si>
  <si>
    <t>KNR 2-15 0208-05</t>
  </si>
  <si>
    <t>Dodatek za wykonanie podejść odpływowych z rur i kształtek z nieplastyfikowanego PCW o śr. 110 mm</t>
  </si>
  <si>
    <t>KNR 4-01 0710-03</t>
  </si>
  <si>
    <t>Uzup.tynk.zwyk.wew.kat.II z zapr.cem.-wap.na ścian.i słup.prostok.na podł.z cegły i pustaków (do 5m2 w 1 miej.)</t>
  </si>
  <si>
    <t>KNR 4-01 0208-08</t>
  </si>
  <si>
    <t>Przebicie otworów o pow.do 0.05 m2 w elementach z betonu gruzowego o grub.do 40 cm</t>
  </si>
  <si>
    <t>KNR 4-01 0706-01 analogia</t>
  </si>
  <si>
    <t>Wykon.tynku zwyk.kat.III z zaprawy cem.-wap. w miejscach po zamurowanych przebiciach o pow. 1 miejsca do 0.10 m2 na ścianach</t>
  </si>
  <si>
    <t>KNNR 9 0202-05</t>
  </si>
  <si>
    <t>Demontaż skrzynek i rozdzielni skrzynkowych do 10 kg.</t>
  </si>
  <si>
    <t>KNNR 9 0501-06</t>
  </si>
  <si>
    <t>Demontaż opraw oświetleniowych świetlówkowych z kloszem</t>
  </si>
  <si>
    <t>KNNR 9 0401-07</t>
  </si>
  <si>
    <t>Demontaż nieuszczelnionego łącznika podtynkowego, natynkowego</t>
  </si>
  <si>
    <t>KNNR 9 0402-07</t>
  </si>
  <si>
    <t>Demontaż gniazd instalacyjnych wtykowych uszczelnionych 3 biegunowych</t>
  </si>
  <si>
    <t>KNNR 9 0402-05</t>
  </si>
  <si>
    <t>Demontaż gniazd instalacyjnych wtykowych nieuszczelnionych podtynkowych, natynkowych</t>
  </si>
  <si>
    <t>KNNR 9 0301-03</t>
  </si>
  <si>
    <t>Demontaż przewodów układanych pod tynkiem wtynkowych, płaskich lub kabelkowych okrągłych</t>
  </si>
  <si>
    <t>KNNR 9 0305-03</t>
  </si>
  <si>
    <t>Demontaż przewodów kabelkowych o łącznym przekroju żył do 30 mm2 układanych w korytkach i listwach instalacyjnych</t>
  </si>
  <si>
    <t>KNNR 9 0306-07</t>
  </si>
  <si>
    <t>Demontaż linii zasilających prowadzonych w rurach instalacyjnych winidurowych pod tynkiem wykonanych przewodami izolowanymi jednożyłowymi o łącznym przekroju żył do 12.5 mm2</t>
  </si>
  <si>
    <t>KNNR 9 0603-04</t>
  </si>
  <si>
    <t>Demontaż przewodów wyrównawczych mocowanych na wspornikach lub uchwytach.</t>
  </si>
  <si>
    <t xml:space="preserve">KNNR 5 1209-06   </t>
  </si>
  <si>
    <t>Przebijanie otworów śr. 40 mm o długości do 1 1/2 ceg. w ścianach  z cegły</t>
  </si>
  <si>
    <t>otw.</t>
  </si>
  <si>
    <t xml:space="preserve">KNNR 5 1209-07   </t>
  </si>
  <si>
    <t>Przebijanie otworów śr. 60 mm o długości do 2 ceg. w ścianach z cegły</t>
  </si>
  <si>
    <t xml:space="preserve">KNNR 5 1207-05   </t>
  </si>
  <si>
    <t>Wykucie bruzd dla rur RL32 w posadzce</t>
  </si>
  <si>
    <t xml:space="preserve">KNNR 5 1207-01   </t>
  </si>
  <si>
    <t>Wykucie bruzd dla przewodów wtynkowych w cegle</t>
  </si>
  <si>
    <t xml:space="preserve">KNNR 5 1208-01   </t>
  </si>
  <si>
    <t>Zaprawianie bruzd o szerokości do 25 mm</t>
  </si>
  <si>
    <t xml:space="preserve">KNNR 5 1208-02   </t>
  </si>
  <si>
    <t>Zaprawianie bruzd o szerokości do 50 mm</t>
  </si>
  <si>
    <t xml:space="preserve">KNNR 5 1208-05   </t>
  </si>
  <si>
    <t>Zaprawianie bruzd - ręczne przygotowanie zaprawy cementowo-wapiennej</t>
  </si>
  <si>
    <t>KNNR 5 1201-01</t>
  </si>
  <si>
    <t>Osadzenie w podłożu kołków metalowych kotwiących M10 w ścianie</t>
  </si>
  <si>
    <t xml:space="preserve">KNNR 5 1101-02   </t>
  </si>
  <si>
    <t>Konstrukcje wsporcze przykręcane na ścianie o masie do 1 kg - 2 mocowania - pod korytka.</t>
  </si>
  <si>
    <t>KNNR 5 1105-01</t>
  </si>
  <si>
    <t xml:space="preserve">Kalk. wykonawcy  </t>
  </si>
  <si>
    <t>Wykonanie przepustów p.poż.</t>
  </si>
  <si>
    <t>kpl</t>
  </si>
  <si>
    <t>KNNR 5 0101-05</t>
  </si>
  <si>
    <t>Rury winidurowe RL32 mm układane p.t. w gotowych bruzdach w podłożu innym niż beton</t>
  </si>
  <si>
    <t>Rury winidurowe RL18 mm układane p.t. w gotowych bruzdach w podłożu innym niż beton</t>
  </si>
  <si>
    <t>KNNR 5 0201-07</t>
  </si>
  <si>
    <t>Przewody izolowane jednożyłowe o przekroju 50 mm2 wciągane do rur. YKY 5x10mm2</t>
  </si>
  <si>
    <t>Dostawa, montaż i podłączenie tablicy R3 (według schematu zawartego w projekcie).</t>
  </si>
  <si>
    <t xml:space="preserve">KNNR 5 0302-02 </t>
  </si>
  <si>
    <t>Puszki instalacyjne natynkowe o śr.do 80 mm o 3 wylotach z przykrywką IP44</t>
  </si>
  <si>
    <t>KNNR 5 0302-01</t>
  </si>
  <si>
    <t>Puszki instalacyjne podtynkowe pojedyncze o śr.do 60 mm końcowe</t>
  </si>
  <si>
    <t>KNNR 5 0308-05</t>
  </si>
  <si>
    <t>Gniazda instalacyjne wtyczkowe ze stykiem ochronnym bryzgoszczelne 2-biegunowe przykręcane o obciążalności do 16 A i przekroju przewodów do 2.5 mm2 - Podwójne gniazda IP44</t>
  </si>
  <si>
    <t xml:space="preserve">KNNR 5 0205-01   </t>
  </si>
  <si>
    <t>Przewody kabelkowe o łącznym przekroju żył do 7.5 mm2 układane p.t. w gotowych bruzdach w podłożu innym niż betonowe - YDYżo3x2,5/750V</t>
  </si>
  <si>
    <t xml:space="preserve">KNNR 5 1203-01   </t>
  </si>
  <si>
    <t>Podłączenie przewodów pojedynczych o przekroju żyły do 2.5 mm2 pod zaciski lub bolce</t>
  </si>
  <si>
    <t>szt.żył</t>
  </si>
  <si>
    <t xml:space="preserve">KNNR 5 1301-01 </t>
  </si>
  <si>
    <t>Sprawdzenie i pomiar 1-fazowego obwodu elektrycznego niskiego napięcia</t>
  </si>
  <si>
    <t>pomiar</t>
  </si>
  <si>
    <t xml:space="preserve">KNNR 5 1304-05 </t>
  </si>
  <si>
    <t>Badania i pomiary skuteczności ochrony od porażeń (pierwszy pomiar)</t>
  </si>
  <si>
    <t xml:space="preserve">KNNR 5 1304-06   </t>
  </si>
  <si>
    <t>Badania i pomiary skuteczności ochrony od porażeń (każdy następny pomiar)</t>
  </si>
  <si>
    <t>KNNR 5 0501-02</t>
  </si>
  <si>
    <t>KNNR 5 0306-02</t>
  </si>
  <si>
    <t>Łączniki i przyciski jednobiegunowe podtynkowe w puszce instalacyjnej. IP44</t>
  </si>
  <si>
    <t>KNNR 5 0306-03</t>
  </si>
  <si>
    <t>Łączniki świecznikowe podtynkowe w puszce instalacyjnej. IP44</t>
  </si>
  <si>
    <t>Łączniki świecznikowe podtynkowe w puszce instalacyjnej. IP44 schodowy/krzyżowy</t>
  </si>
  <si>
    <t>KNNR 5 0301-10</t>
  </si>
  <si>
    <t>Przygotowanie podłoża pod osprzęt instalacyjny mocowany na zaprawie cementowej lub gipsowej - wykonanie ślepych otworów w podłożu ceglanym</t>
  </si>
  <si>
    <t>Puszki instalacyjne podtynkowe o śr.do 80 mm o 3 wylotach z przykrywką</t>
  </si>
  <si>
    <t>KNNR 5 0205-01</t>
  </si>
  <si>
    <t>Przewody kabelkowe o łącznym przekroju żył do 7.5 mm2 układane p.t. w gotowych bruzdach w podłożu innym niż betonowe YDY2x1,5mm2</t>
  </si>
  <si>
    <t>Przewody kabelkowe o łącznym przekroju żył do 7.5 mm2 układane p.t. w gotowych bruzdach w podłożu innym niż betonowe YDY3x1,5mm2</t>
  </si>
  <si>
    <t>Przewody kabelkowe o łącznym przekroju żył do 7.5 mm2 układane p.t. w gotowych bruzdach w podłożu innym niż betonowe YDY4x1,5mm2</t>
  </si>
  <si>
    <t>Przewody kabelkowe o łącznym przekroju żył do 7.5 mm2 układane p.t. w gotowych bruzdach w podłożu innym niż betonowe YTKSYekw 1x2x0,8mm2.</t>
  </si>
  <si>
    <t>KNNR 5 0406-01</t>
  </si>
  <si>
    <t>Kalk. wykonawcy</t>
  </si>
  <si>
    <t>Pomiar natężenia oświetlenia dla przebudowywanych pomieszczeń.</t>
  </si>
  <si>
    <t xml:space="preserve">KNNR 5 1203-09   </t>
  </si>
  <si>
    <t>KNR 4-03 1001-10</t>
  </si>
  <si>
    <t>Mechaniczne wykucie bruzd dla rur: RIP16,RIS16,RL22 o śr. do 47 mm na styku elementów betonowych</t>
  </si>
  <si>
    <t>KNR 4-03 1003-06</t>
  </si>
  <si>
    <t>Mechaniczne przebijanie otworów w ścianach lub stropach z cegły o długości przebicia do 1 ceg. - śr.rury do 25 mm</t>
  </si>
  <si>
    <t>KNNR 5 0101-01</t>
  </si>
  <si>
    <t>Rury winidurowe o śr.do 20 mm układane p.t. w gotowych bruzdach - Rura karbowana, giętka 16mm</t>
  </si>
  <si>
    <t>Przewody kabelkowe o łącznym przekroju żył do 7.5 mm2 układane p.t. w gotowych bruzdach w podłożu innym niż betonowe - przewód UTP kat.6 4x2x0.5mm2</t>
  </si>
  <si>
    <t>Kalkulacja własna</t>
  </si>
  <si>
    <t>KNR AL-01 0201-04</t>
  </si>
  <si>
    <t>KNR AL-01 0108-01</t>
  </si>
  <si>
    <t>Montaż sygnalizatora akustycznego wewnętrznego lub zewnętrznego.</t>
  </si>
  <si>
    <t>Przewody kabelkowe o łącznym przekroju żył do 7.5 mm2 układane p.t. w gotowych bruzdach w podłożu innym niż betonowe - YTKSY 3x2x0,5mm2</t>
  </si>
  <si>
    <t>Podłączenie przewodów kabelkowych.</t>
  </si>
  <si>
    <t>Zmiana programu istniejącej centrali SSWiN</t>
  </si>
  <si>
    <t>KNR AL-01 0401-01</t>
  </si>
  <si>
    <t>Montaż czujek pożarowych - czujka optyczno-optyczno-temperaturowa</t>
  </si>
  <si>
    <t>KNR AL-01 0403-02</t>
  </si>
  <si>
    <t>Montaż gniazd pożarowych w wykonaniu adresowym - gniazdo czujki standard</t>
  </si>
  <si>
    <t>KNR AL-01 0402-02</t>
  </si>
  <si>
    <t>Analogia - Montaż ręcznych ostrzegaczy pożaru</t>
  </si>
  <si>
    <t>KNR AL-01 0108-04</t>
  </si>
  <si>
    <t>Analogia - Montaż sygnalizatora optyczno- akustycznego</t>
  </si>
  <si>
    <t>Zmiana programu istniejącej centrali SSP.</t>
  </si>
  <si>
    <t>KNR AL-01 0604-04</t>
  </si>
  <si>
    <t>Praca próbna i testowanie systemu alarmowego do 96 elementów liniowych</t>
  </si>
  <si>
    <t>KNR AL-01 0603-08</t>
  </si>
  <si>
    <t>Uruchomienie i pomiary linii dozorowych adresowych - do 128 adresów</t>
  </si>
  <si>
    <t>lin.</t>
  </si>
  <si>
    <t>KNR 5-08 0227-01</t>
  </si>
  <si>
    <t>Montaż przewodów kabelkowych w powłoce poliwinitowej o łącznym przekroju żył do 7.5 mm2 Cu na gotowych listwach PCV poziomo. Przewód YnTKSYekw 1x2x0,8</t>
  </si>
  <si>
    <t>Montaż przewodów kabelkowych w powłoce poliwinitowej o łącznym przekroju żył do 7.5 mm2 Cu na gotowych listwach PCV poziomo. Przewód HDGs 2x1,5</t>
  </si>
  <si>
    <t>Wykonanie dokumentacji projektowej powykonawczej</t>
  </si>
  <si>
    <t>KNR 4-03-1008-0100</t>
  </si>
  <si>
    <t>Montaż przepustów rurowych w ścianie - długość przepustu do 1 m - śr.zewnętrzna rury do 25 mm -RL18z masą uszczelniającą  o odporności og 60min</t>
  </si>
  <si>
    <t>przepust</t>
  </si>
  <si>
    <t>KNR 4-03 1003-16</t>
  </si>
  <si>
    <t>Mechaniczne przebijanie otworów w ścianach lub stropach z cegły o długości przebicia do 2 ceg. - śr.rury do 25 mm</t>
  </si>
  <si>
    <t>KNR 4-03 1003-21</t>
  </si>
  <si>
    <t>Mechaniczne przebijanie otworów w ścianach lub stropach z cegły o długości przebicia do 2 1/2 ceg. - śr.rury do 25 mm</t>
  </si>
  <si>
    <t>KNNR 5 0602-03</t>
  </si>
  <si>
    <t>KNNR 5 0602-02</t>
  </si>
  <si>
    <t>Przewody uziemiające i wyrównawcze w budynkach mocowane na wspornikach ściennych na podłożu innym niż drewno - PFeZn 30x4</t>
  </si>
  <si>
    <t>KNNR 5 0613-01</t>
  </si>
  <si>
    <t>Uchwyty uziemiające skręcane na rurach o śr.do 30 mm. Analogia - uchwyty płaskownika.</t>
  </si>
  <si>
    <t>KNNR 5 0201-05</t>
  </si>
  <si>
    <t>Przewody izolowane jednożyłowe o przekroju 16 mm2 wciągane do rur. LgYżo16mm2</t>
  </si>
  <si>
    <t>KNNR 5 0201-03</t>
  </si>
  <si>
    <t>Przewody izolowane jednożyłowe DY6 mm2 wciągane do rur.</t>
  </si>
  <si>
    <t>Przewody izolowane jednożyłowe DY4 mm2 wciągane do rur.</t>
  </si>
  <si>
    <t>INSTALACJE ELEKTRYCZNE</t>
  </si>
  <si>
    <t>INSTALACJE CCTV</t>
  </si>
  <si>
    <t>INSTALACJE SANITARNE</t>
  </si>
  <si>
    <t>ROBOTY BUDOWLANE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</si>
  <si>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</si>
  <si>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</si>
  <si>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</si>
  <si>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</si>
  <si>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</si>
  <si>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</si>
  <si>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</si>
  <si>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</si>
  <si>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</si>
  <si>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</si>
  <si>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</si>
  <si>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</si>
  <si>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</si>
  <si>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</si>
  <si>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</si>
  <si>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</si>
  <si>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</si>
  <si>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</si>
  <si>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</si>
  <si>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</si>
  <si>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</si>
  <si>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</si>
  <si>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</si>
  <si>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</si>
  <si>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</si>
  <si>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</si>
  <si>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</si>
  <si>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</si>
  <si>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</si>
  <si>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</si>
  <si>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</si>
  <si>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</si>
  <si>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</si>
  <si>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</si>
  <si>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</si>
  <si>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</si>
  <si>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</si>
  <si>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</si>
  <si>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</si>
  <si>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</si>
  <si>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</si>
  <si>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</si>
  <si>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</si>
  <si>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</si>
  <si>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</si>
  <si>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</si>
  <si>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</si>
  <si>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</si>
  <si>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</si>
  <si>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</si>
  <si>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</si>
  <si>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</si>
  <si>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</si>
  <si>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</si>
  <si>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</si>
  <si>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</si>
  <si>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</si>
  <si>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</si>
  <si>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</si>
  <si>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</si>
  <si>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</si>
  <si>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</si>
  <si>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</si>
  <si>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</si>
  <si>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</si>
  <si>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</si>
  <si>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</si>
  <si>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</si>
  <si>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</si>
  <si>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</si>
  <si>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</si>
  <si>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</si>
  <si>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</si>
  <si>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</si>
  <si>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</si>
  <si>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</si>
  <si>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</si>
  <si>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</si>
  <si>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</si>
  <si>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</si>
  <si>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</si>
  <si>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</si>
  <si>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</si>
  <si>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</si>
  <si>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</si>
  <si>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</si>
  <si>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</si>
  <si>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</si>
  <si>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</si>
  <si>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</si>
  <si>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</si>
  <si>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</si>
  <si>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</si>
  <si>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</si>
  <si>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</si>
  <si>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</si>
  <si>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</si>
  <si>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</si>
  <si>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</si>
  <si>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</si>
  <si>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</si>
  <si>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</si>
  <si>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</si>
  <si>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</si>
  <si>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</si>
  <si>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</si>
  <si>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</si>
  <si>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</si>
  <si>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</si>
  <si>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</si>
  <si>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</si>
  <si>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</si>
  <si>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</si>
  <si>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</si>
  <si>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</si>
  <si>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</si>
  <si>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</si>
  <si>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</si>
  <si>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</si>
  <si>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</si>
  <si>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</si>
  <si>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</si>
  <si>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</si>
  <si>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</si>
  <si>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</si>
  <si>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</si>
  <si>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</si>
  <si>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</si>
  <si>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</si>
  <si>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</si>
  <si>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</si>
  <si>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</si>
  <si>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</si>
  <si>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</si>
  <si>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</si>
  <si>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</si>
  <si>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</si>
  <si>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</si>
  <si>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</si>
  <si>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</si>
  <si>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</si>
  <si>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</si>
  <si>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</si>
  <si>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</si>
  <si>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</si>
  <si>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</si>
  <si>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</si>
  <si>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</si>
  <si>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</si>
  <si>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</si>
  <si>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</si>
  <si>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</si>
  <si>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</si>
  <si>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</si>
  <si>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</si>
  <si>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</si>
  <si>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</si>
  <si>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</si>
  <si>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</si>
  <si>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Izolacja pozioma przeciwwodna gr. 6 mm typu cięzkiego z bitumicznych mas uszczelniających  z podwójną wkładką zbrojącą poliestrową jednoskładnikowa z zatopioną włókniną filtrującą oparta na asfaltach modyfikowanych polimeram  nakładanych na wyrównanym podłożu - cokół wokół dziedzińca</t>
  </si>
  <si>
    <t>Izolacja pozioma przeciwwodna gr. 6 mm typu cięzkiego z bitumicznych mas uszczelniających  z wkładką zbrojącą poliestrową jednoskładnikowa, oparta na asfaltach modyfikowanych polimeram  nakładanych na wyrównanym podłożu</t>
  </si>
  <si>
    <t xml:space="preserve">Chodniki z kostki brukowej granitowej grubości 6 cm na podsypce trasowo-drenażowej, spoiny wypełnione zaprawą fugową z trasem, wodoprzepuszczalna </t>
  </si>
  <si>
    <t xml:space="preserve">Chodniki z płyt betonowych o wymiarach 35x35x5 cm na posypce z zaprawy drenażowej,  spoiny wypełnione zaprawą fugową z trasem, wodoprzepuszczalna </t>
  </si>
  <si>
    <t>KNR 2-02 1604-04</t>
  </si>
  <si>
    <t>Rusztowania zewnętrzne rurowe o wysokości do 25 m</t>
  </si>
  <si>
    <t>KNR 4-01 0701-02</t>
  </si>
  <si>
    <t>Odbicie tynków zewn.z zaprawy cementowo-wapiennej na ścianach- odsłonięcie cegły IV pietro-usunięcie warstw wtórnych</t>
  </si>
  <si>
    <t>TZKNC N-K/VI 1/3-a analogia</t>
  </si>
  <si>
    <t>Oczyszczenie powierzchni metodami fizyko- chemicznymi</t>
  </si>
  <si>
    <t>KNR 0-26 0635-01 analogia</t>
  </si>
  <si>
    <t>Wykonanie tynków renowacyjnych barwionych, iniekcja spękań, tynki wykonywane ręcznie łącznie z ościeżami</t>
  </si>
  <si>
    <t>KNR-W 4-01 0738-01</t>
  </si>
  <si>
    <t>Scalenie kolorystyczne tynków pow. do 5 m2 łącznie z ościeżami</t>
  </si>
  <si>
    <t>TZKNC N-K/VI 2/3-a</t>
  </si>
  <si>
    <t>Wzmacnianie i hydrofobizacja powierzchniowa muru. łącznie z ościeżami</t>
  </si>
  <si>
    <t xml:space="preserve">KNR 4-01 0535-08 </t>
  </si>
  <si>
    <t>Rozebranie obróbek blacharskich- parapety zewnętrzne</t>
  </si>
  <si>
    <t xml:space="preserve">KNNR 2 0504-02 </t>
  </si>
  <si>
    <t>Obróbki blacharskie z blachy stalowej powlekanej przy szerokości w rozwinięciu ponad 25 cm - parapety zewnętrzne</t>
  </si>
  <si>
    <t xml:space="preserve">Odbicie tynków zewn.z zaprawy cementowo-wapiennej na ścianach,filarach,pilastrach, ościeżach - usunięcie warstw wtórnych  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</si>
  <si>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</si>
  <si>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</si>
  <si>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</si>
  <si>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</si>
  <si>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</si>
  <si>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</si>
  <si>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</si>
  <si>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</si>
  <si>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</si>
  <si>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</si>
  <si>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</si>
  <si>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ROBOTY BUDOWLANE ELEWACJA</t>
  </si>
  <si>
    <t xml:space="preserve">Izolacje przeciwwilgociowe - Cementowa, elastyczna zaprawa uszczelniająca </t>
  </si>
  <si>
    <t>(z.VII) Gruntowanie podłoży - powierzchnie poziome</t>
  </si>
  <si>
    <t>Korytka kablowe 100x50 gr=075mm z pokrywą.</t>
  </si>
  <si>
    <t>Oprawy oświetleniowe zawieszane (zwykłe) - świetlówkowa  2x49W, EVG IP65.</t>
  </si>
  <si>
    <t>Oprawy oświetleniowe zawieszane (zwykłe) - świetlówkowa  2x49W, EVG, AW 2h CT, CNBOP.</t>
  </si>
  <si>
    <t>Oprawy oświetleniowe zawieszane (zwykłe) - świetlówkowa  1x49 EVG IP65 - zawiesie</t>
  </si>
  <si>
    <t>Oprawy oświetleniowe zawieszane (zwykłe) - świetlówkowa 1x49 EVG IP65 AW, 2h, CNBOP - zawiesie</t>
  </si>
  <si>
    <t>Oprawy oświetleniowe zawieszane (zwykłe) - ewakuacyjna IP53, AW 2h CT, CNBOP.</t>
  </si>
  <si>
    <t>Aparaty elektryczne o masie do 2.5 kg. Rozdzielacz systemu monitorowania opraw</t>
  </si>
  <si>
    <t xml:space="preserve">Montaż czujki ruchu- pasywna podczerwieni i ultradźwiękowa. Czujka PIR + antymasking </t>
  </si>
  <si>
    <t xml:space="preserve">Przewody uziemiające i wyrównawcze w budynkach mocowane na kołkach wstrzeliwanych. Analogia - Szyna ekwipotencjalizacyjna </t>
  </si>
  <si>
    <t xml:space="preserve">KNR 2-02 1102-01 1102-03 </t>
  </si>
  <si>
    <t>Warstwy wyrównawcze pod posadzki z zaprawy cementowej grubości 20 mm zatarte na ostro</t>
  </si>
  <si>
    <t>KNR 0-12 1118-03</t>
  </si>
  <si>
    <t>Posadzki z płytek o wymiarach 30 x 30 cm, układanych metodą zwykłą</t>
  </si>
  <si>
    <t>KNR 0-12 1120-03</t>
  </si>
  <si>
    <t>Okładziny schodów z płytek o wymiarach 30 x 30 cm, układanych metodą zwykłą</t>
  </si>
  <si>
    <t>KNR 0-12 1119-05</t>
  </si>
  <si>
    <t>Cokoliki, na schodach z płytek o wymiarach 30 x 30 cmi wysokości cokolika równej 15 cm</t>
  </si>
  <si>
    <t>KNR 0-12 1119-02</t>
  </si>
  <si>
    <t>Cokoliki, z płytek o wymiarach 30 x 30 cm i wysokości cokolika równej 15 cm</t>
  </si>
  <si>
    <t>KNR 2-02 1208-03</t>
  </si>
  <si>
    <t>Pochwyt stalowy na wspornikach</t>
  </si>
  <si>
    <t>KNR 0-17 0929-01</t>
  </si>
  <si>
    <t>Wyprawa elewacyjna cienkowarstwowa cokół budynku - nałożenie na podłoże farby gruntującej</t>
  </si>
  <si>
    <t>KNR 0-17 0929-03</t>
  </si>
  <si>
    <t>Wyprawa elewacyjna cienkowarstwowa o fakturze grubości 2.5 mm z gotowej suchej mieszanki żywiczno-mineralnej wyk. ręcznie na uprzednio przygotowanym podłożu cokół budynku</t>
  </si>
  <si>
    <t>KNNR 2 1301-01 analogia</t>
  </si>
  <si>
    <t>Balustrady schodowe z rur ze stali nierdzewnej osadzane i zabetonowane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</si>
  <si>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</si>
  <si>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</si>
  <si>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</si>
  <si>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</si>
  <si>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</si>
  <si>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</si>
  <si>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</si>
  <si>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</si>
  <si>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</si>
  <si>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KNR 4-01 0108-09, 10</t>
  </si>
  <si>
    <t>Wywóz gruzu spryzmowanego samochodami skrzyniowymi na odległość 35 km</t>
  </si>
  <si>
    <t xml:space="preserve">Wykonanie obrzutki z masy natryskowej gr, 30 mm odsłoniętych belek stropu kleina do klasy odpornosci R120 </t>
  </si>
  <si>
    <t xml:space="preserve">Wykonanie obrzutki z masy natryskowej ppoż stropów żelbetowych gr. 12 mm do klasy odpornosci REI120 </t>
  </si>
  <si>
    <t>Wykucie z muru i wstawienie nowej stalowej bramy prowadzącej na dziedziniec, dwuskrzydłowej z wyjsciem ewakuacyjnym, ocynkowana, malowana proszkowo, z montażem pochwytów ze starej bramy po konserwacji (zgodnie z programem konserwatorskim)</t>
  </si>
  <si>
    <t>Wykonanie automatycznego otwierania bramy - siłowniki podziemne, szybkobieżne, z zabezpieczeniem przed zgnieceniem, sterowanie z pomieszcenia - dostawa i montaż urządzeń, wykonaie instalacji zasilającej i sterującejportierni i z pilotów (6 sztuk w komplecie)</t>
  </si>
  <si>
    <t>Załącznik nr 1 
do umowy
………………………..</t>
  </si>
  <si>
    <t xml:space="preserve">SZCZEGÓŁOWY ZAKRES ROBÓT - PRZEBUDOWA BUDYNKU POŁOŻONEGO W WARSZAWIE PRZY UL. MARSZAŁKOWSKIEJ 3/5 - ETAP III - DZIEDZINIEC
</t>
  </si>
  <si>
    <t xml:space="preserve">INSTALACJE  GNIAZD WTYKOWYCH. </t>
  </si>
  <si>
    <t xml:space="preserve">INSTALACJE SSWiN. </t>
  </si>
  <si>
    <t>INSTALACJA SAP.</t>
  </si>
  <si>
    <t xml:space="preserve">INSTALACJA UZIEMIAJĄCA.  </t>
  </si>
  <si>
    <t>DEMONTAŻE</t>
  </si>
  <si>
    <t>TRASY KABLOWE, WLZ, TABLICE</t>
  </si>
  <si>
    <t xml:space="preserve">INSTALACJE OŚWIETLENIOWE. 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</si>
</sst>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20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5" applyNumberFormat="0" applyAlignment="0" applyProtection="0"/>
    <xf numFmtId="0" fontId="6" fillId="27" borderId="6" applyNumberFormat="0" applyAlignment="0" applyProtection="0"/>
    <xf numFmtId="0" fontId="7" fillId="28" borderId="0" applyNumberFormat="0" applyBorder="0" applyAlignment="0" applyProtection="0"/>
    <xf numFmtId="0" fontId="8" fillId="0" borderId="7" applyNumberFormat="0" applyFill="0" applyAlignment="0" applyProtection="0"/>
    <xf numFmtId="0" fontId="9" fillId="29" borderId="8" applyNumberFormat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27" borderId="5" applyNumberFormat="0" applyAlignment="0" applyProtection="0"/>
    <xf numFmtId="0" fontId="15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31" borderId="13" applyNumberFormat="0" applyFont="0" applyAlignment="0" applyProtection="0"/>
    <xf numFmtId="0" fontId="19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43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right" wrapText="1" indent="1"/>
    </xf>
    <xf numFmtId="2" fontId="0" fillId="0" borderId="1" xfId="0" applyNumberFormat="1" applyBorder="1" applyAlignment="1">
      <alignment horizontal="right" wrapText="1" indent="1"/>
    </xf>
    <xf numFmtId="0" fontId="0" fillId="0" borderId="2" xfId="0" applyBorder="1" applyAlignment="1">
      <alignment horizontal="right" wrapText="1" indent="1"/>
    </xf>
    <xf numFmtId="0" fontId="0" fillId="0" borderId="0" xfId="0" applyAlignment="1">
      <alignment horizontal="right" wrapText="1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6"/>
  <sheetViews>
    <sheetView tabSelected="1" topLeftCell="A115" zoomScaleNormal="100" workbookViewId="0">
      <selection activeCell="B119" sqref="B119:D119"/>
    </sheetView>
  </sheetViews>
  <sheetFormatPr defaultRowHeight="14.25"/>
  <cols>
    <col min="1" max="1" width="6.75" style="6" customWidth="1"/>
    <col min="2" max="2" width="12.25" style="1" customWidth="1"/>
    <col min="3" max="3" width="40.25" style="1" customWidth="1"/>
    <col min="4" max="4" width="9" style="1"/>
    <col min="5" max="5" width="12.875" style="10" customWidth="1"/>
    <col min="6" max="16384" width="9" style="1"/>
  </cols>
  <sheetData>
    <row r="1" spans="1:5" ht="58.5" customHeight="1">
      <c r="A1" s="1"/>
      <c r="D1" s="12" t="s">
        <v>494</v>
      </c>
      <c r="E1" s="12"/>
    </row>
    <row r="2" spans="1:5" ht="66.75" customHeight="1">
      <c r="A2" s="11" t="s">
        <v>495</v>
      </c>
      <c r="B2" s="11"/>
      <c r="C2" s="11"/>
      <c r="D2" s="11"/>
      <c r="E2" s="11"/>
    </row>
    <row r="4" spans="1:5">
      <c r="A4" s="5" t="s">
        <v>0</v>
      </c>
      <c r="B4" s="3" t="s">
        <v>1</v>
      </c>
      <c r="C4" s="3" t="s">
        <v>2</v>
      </c>
      <c r="D4" s="3" t="s">
        <v>3</v>
      </c>
      <c r="E4" s="7" t="s">
        <v>4</v>
      </c>
    </row>
    <row r="5" spans="1:5">
      <c r="A5" s="5"/>
      <c r="B5" s="13" t="s">
        <v>257</v>
      </c>
      <c r="C5" s="14"/>
      <c r="D5" s="14"/>
      <c r="E5" s="15"/>
    </row>
    <row r="6" spans="1:5" ht="28.5">
      <c r="A6" s="5" t="s">
        <v>258</v>
      </c>
      <c r="B6" s="3" t="s">
        <v>5</v>
      </c>
      <c r="C6" s="3" t="s">
        <v>6</v>
      </c>
      <c r="D6" s="3" t="s">
        <v>7</v>
      </c>
      <c r="E6" s="7">
        <v>1</v>
      </c>
    </row>
    <row r="7" spans="1:5" ht="28.5">
      <c r="A7" s="5" t="s">
        <v>259</v>
      </c>
      <c r="B7" s="3" t="s">
        <v>5</v>
      </c>
      <c r="C7" s="3" t="s">
        <v>8</v>
      </c>
      <c r="D7" s="3" t="s">
        <v>7</v>
      </c>
      <c r="E7" s="7">
        <v>1</v>
      </c>
    </row>
    <row r="8" spans="1:5" ht="42.75">
      <c r="A8" s="5" t="s">
        <v>260</v>
      </c>
      <c r="B8" s="3" t="s">
        <v>9</v>
      </c>
      <c r="C8" s="3" t="s">
        <v>10</v>
      </c>
      <c r="D8" s="3" t="s">
        <v>11</v>
      </c>
      <c r="E8" s="8">
        <f>34*0.15</f>
        <v>5.0999999999999996</v>
      </c>
    </row>
    <row r="9" spans="1:5" ht="42.75">
      <c r="A9" s="5" t="s">
        <v>261</v>
      </c>
      <c r="B9" s="3" t="s">
        <v>12</v>
      </c>
      <c r="C9" s="3" t="s">
        <v>13</v>
      </c>
      <c r="D9" s="3" t="s">
        <v>14</v>
      </c>
      <c r="E9" s="8">
        <f>39*22*0.5+23*37.5*0.5</f>
        <v>860.25</v>
      </c>
    </row>
    <row r="10" spans="1:5" ht="42.75">
      <c r="A10" s="5" t="s">
        <v>262</v>
      </c>
      <c r="B10" s="3" t="s">
        <v>15</v>
      </c>
      <c r="C10" s="3" t="s">
        <v>16</v>
      </c>
      <c r="D10" s="3" t="s">
        <v>14</v>
      </c>
      <c r="E10" s="8">
        <v>860.25</v>
      </c>
    </row>
    <row r="11" spans="1:5" ht="42.75">
      <c r="A11" s="5" t="s">
        <v>263</v>
      </c>
      <c r="B11" s="3" t="s">
        <v>17</v>
      </c>
      <c r="C11" s="3" t="s">
        <v>18</v>
      </c>
      <c r="D11" s="3" t="s">
        <v>19</v>
      </c>
      <c r="E11" s="8">
        <v>605</v>
      </c>
    </row>
    <row r="12" spans="1:5" ht="28.5">
      <c r="A12" s="5" t="s">
        <v>264</v>
      </c>
      <c r="B12" s="3" t="s">
        <v>20</v>
      </c>
      <c r="C12" s="3" t="s">
        <v>21</v>
      </c>
      <c r="D12" s="3" t="s">
        <v>14</v>
      </c>
      <c r="E12" s="8">
        <v>860.25</v>
      </c>
    </row>
    <row r="13" spans="1:5" ht="28.5">
      <c r="A13" s="5" t="s">
        <v>265</v>
      </c>
      <c r="B13" s="3" t="s">
        <v>22</v>
      </c>
      <c r="C13" s="3" t="s">
        <v>23</v>
      </c>
      <c r="D13" s="3" t="s">
        <v>14</v>
      </c>
      <c r="E13" s="8">
        <v>860.25</v>
      </c>
    </row>
    <row r="14" spans="1:5" ht="57">
      <c r="A14" s="5" t="s">
        <v>266</v>
      </c>
      <c r="B14" s="3" t="s">
        <v>24</v>
      </c>
      <c r="C14" s="3" t="s">
        <v>25</v>
      </c>
      <c r="D14" s="3" t="s">
        <v>19</v>
      </c>
      <c r="E14" s="8">
        <v>605</v>
      </c>
    </row>
    <row r="15" spans="1:5" ht="57">
      <c r="A15" s="5" t="s">
        <v>267</v>
      </c>
      <c r="B15" s="3" t="s">
        <v>26</v>
      </c>
      <c r="C15" s="3" t="s">
        <v>27</v>
      </c>
      <c r="D15" s="3" t="s">
        <v>11</v>
      </c>
      <c r="E15" s="8">
        <f>605*0.26</f>
        <v>157.30000000000001</v>
      </c>
    </row>
    <row r="16" spans="1:5" ht="28.5">
      <c r="A16" s="5" t="s">
        <v>268</v>
      </c>
      <c r="B16" s="3" t="s">
        <v>28</v>
      </c>
      <c r="C16" s="3" t="s">
        <v>29</v>
      </c>
      <c r="D16" s="3" t="s">
        <v>11</v>
      </c>
      <c r="E16" s="8">
        <v>157.30000000000001</v>
      </c>
    </row>
    <row r="17" spans="1:5" ht="28.5">
      <c r="A17" s="5" t="s">
        <v>269</v>
      </c>
      <c r="B17" s="3" t="s">
        <v>30</v>
      </c>
      <c r="C17" s="3" t="s">
        <v>31</v>
      </c>
      <c r="D17" s="3" t="s">
        <v>32</v>
      </c>
      <c r="E17" s="8">
        <v>0.38</v>
      </c>
    </row>
    <row r="18" spans="1:5" ht="42.75">
      <c r="A18" s="5" t="s">
        <v>270</v>
      </c>
      <c r="B18" s="3" t="s">
        <v>33</v>
      </c>
      <c r="C18" s="3" t="s">
        <v>34</v>
      </c>
      <c r="D18" s="3" t="s">
        <v>11</v>
      </c>
      <c r="E18" s="8">
        <v>4.5</v>
      </c>
    </row>
    <row r="19" spans="1:5" ht="71.25">
      <c r="A19" s="5" t="s">
        <v>271</v>
      </c>
      <c r="B19" s="3" t="s">
        <v>35</v>
      </c>
      <c r="C19" s="3" t="s">
        <v>36</v>
      </c>
      <c r="D19" s="3" t="s">
        <v>19</v>
      </c>
      <c r="E19" s="8">
        <f>(21.5+3.9+6.6)*3.5</f>
        <v>112</v>
      </c>
    </row>
    <row r="20" spans="1:5" ht="28.5">
      <c r="A20" s="5" t="s">
        <v>272</v>
      </c>
      <c r="B20" s="3" t="s">
        <v>37</v>
      </c>
      <c r="C20" s="3" t="s">
        <v>38</v>
      </c>
      <c r="D20" s="3" t="s">
        <v>19</v>
      </c>
      <c r="E20" s="8">
        <f>(21.5+3.9+6.6)*3.5</f>
        <v>112</v>
      </c>
    </row>
    <row r="21" spans="1:5" ht="28.5">
      <c r="A21" s="5" t="s">
        <v>273</v>
      </c>
      <c r="B21" s="3" t="s">
        <v>37</v>
      </c>
      <c r="C21" s="3" t="s">
        <v>39</v>
      </c>
      <c r="D21" s="3" t="s">
        <v>19</v>
      </c>
      <c r="E21" s="8">
        <f>(21.5+3.9+6.6)*3.5</f>
        <v>112</v>
      </c>
    </row>
    <row r="22" spans="1:5" ht="28.5">
      <c r="A22" s="5" t="s">
        <v>274</v>
      </c>
      <c r="B22" s="3" t="s">
        <v>40</v>
      </c>
      <c r="C22" s="3" t="s">
        <v>41</v>
      </c>
      <c r="D22" s="3" t="s">
        <v>19</v>
      </c>
      <c r="E22" s="8">
        <f>44*3.2</f>
        <v>140.80000000000001</v>
      </c>
    </row>
    <row r="23" spans="1:5" ht="28.5">
      <c r="A23" s="5" t="s">
        <v>275</v>
      </c>
      <c r="B23" s="3" t="s">
        <v>42</v>
      </c>
      <c r="C23" s="3" t="s">
        <v>43</v>
      </c>
      <c r="D23" s="3" t="s">
        <v>19</v>
      </c>
      <c r="E23" s="8">
        <v>34</v>
      </c>
    </row>
    <row r="24" spans="1:5" ht="28.5">
      <c r="A24" s="5" t="s">
        <v>276</v>
      </c>
      <c r="B24" s="3" t="s">
        <v>44</v>
      </c>
      <c r="C24" s="3" t="s">
        <v>45</v>
      </c>
      <c r="D24" s="3" t="s">
        <v>11</v>
      </c>
      <c r="E24" s="8">
        <f>672*0.05</f>
        <v>33.6</v>
      </c>
    </row>
    <row r="25" spans="1:5" ht="114">
      <c r="A25" s="5" t="s">
        <v>277</v>
      </c>
      <c r="B25" s="3" t="s">
        <v>46</v>
      </c>
      <c r="C25" s="4" t="s">
        <v>417</v>
      </c>
      <c r="D25" s="3" t="s">
        <v>19</v>
      </c>
      <c r="E25" s="8">
        <f>(8.5+37.25+37.1+17.6+27)*0.7</f>
        <v>89.214999999999989</v>
      </c>
    </row>
    <row r="26" spans="1:5" ht="85.5">
      <c r="A26" s="5" t="s">
        <v>278</v>
      </c>
      <c r="B26" s="3" t="s">
        <v>46</v>
      </c>
      <c r="C26" s="3" t="s">
        <v>418</v>
      </c>
      <c r="D26" s="3" t="s">
        <v>19</v>
      </c>
      <c r="E26" s="8">
        <f>620+22.2</f>
        <v>642.20000000000005</v>
      </c>
    </row>
    <row r="27" spans="1:5" ht="28.5">
      <c r="A27" s="5" t="s">
        <v>279</v>
      </c>
      <c r="B27" s="3" t="s">
        <v>47</v>
      </c>
      <c r="C27" s="3" t="s">
        <v>48</v>
      </c>
      <c r="D27" s="3" t="s">
        <v>19</v>
      </c>
      <c r="E27" s="8">
        <v>642.20000000000005</v>
      </c>
    </row>
    <row r="28" spans="1:5" ht="42.75">
      <c r="A28" s="5" t="s">
        <v>280</v>
      </c>
      <c r="B28" s="3" t="s">
        <v>49</v>
      </c>
      <c r="C28" s="3" t="s">
        <v>50</v>
      </c>
      <c r="D28" s="3" t="s">
        <v>19</v>
      </c>
      <c r="E28" s="8">
        <v>642.20000000000005</v>
      </c>
    </row>
    <row r="29" spans="1:5" ht="75" customHeight="1">
      <c r="A29" s="5" t="s">
        <v>281</v>
      </c>
      <c r="B29" s="3" t="s">
        <v>51</v>
      </c>
      <c r="C29" s="3" t="s">
        <v>52</v>
      </c>
      <c r="D29" s="3" t="s">
        <v>19</v>
      </c>
      <c r="E29" s="8">
        <v>642.20000000000005</v>
      </c>
    </row>
    <row r="30" spans="1:5" ht="48.75" customHeight="1">
      <c r="A30" s="5" t="s">
        <v>282</v>
      </c>
      <c r="B30" s="3" t="s">
        <v>47</v>
      </c>
      <c r="C30" s="3" t="s">
        <v>53</v>
      </c>
      <c r="D30" s="3" t="s">
        <v>19</v>
      </c>
      <c r="E30" s="8">
        <f>620+80</f>
        <v>700</v>
      </c>
    </row>
    <row r="31" spans="1:5" ht="28.5">
      <c r="A31" s="5" t="s">
        <v>283</v>
      </c>
      <c r="B31" s="3" t="s">
        <v>54</v>
      </c>
      <c r="C31" s="3" t="s">
        <v>55</v>
      </c>
      <c r="D31" s="3" t="s">
        <v>19</v>
      </c>
      <c r="E31" s="8">
        <v>620</v>
      </c>
    </row>
    <row r="32" spans="1:5" ht="57">
      <c r="A32" s="5" t="s">
        <v>284</v>
      </c>
      <c r="B32" s="3" t="s">
        <v>56</v>
      </c>
      <c r="C32" s="3" t="s">
        <v>419</v>
      </c>
      <c r="D32" s="3" t="s">
        <v>19</v>
      </c>
      <c r="E32" s="8">
        <f>16.3+140+232.6+27*0.5</f>
        <v>402.4</v>
      </c>
    </row>
    <row r="33" spans="1:5" ht="57">
      <c r="A33" s="5" t="s">
        <v>285</v>
      </c>
      <c r="B33" s="3" t="s">
        <v>57</v>
      </c>
      <c r="C33" s="3" t="s">
        <v>420</v>
      </c>
      <c r="D33" s="3" t="s">
        <v>19</v>
      </c>
      <c r="E33" s="8">
        <f>620-402</f>
        <v>218</v>
      </c>
    </row>
    <row r="34" spans="1:5" ht="42.75">
      <c r="A34" s="5" t="s">
        <v>286</v>
      </c>
      <c r="B34" s="3" t="s">
        <v>80</v>
      </c>
      <c r="C34" s="3" t="s">
        <v>81</v>
      </c>
      <c r="D34" s="3" t="s">
        <v>11</v>
      </c>
      <c r="E34" s="8">
        <f>(1.86+1.05)*1.65*4*0.145</f>
        <v>2.7848699999999997</v>
      </c>
    </row>
    <row r="35" spans="1:5" ht="42.75">
      <c r="A35" s="5" t="s">
        <v>287</v>
      </c>
      <c r="B35" s="3" t="s">
        <v>461</v>
      </c>
      <c r="C35" s="3" t="s">
        <v>462</v>
      </c>
      <c r="D35" s="3" t="s">
        <v>19</v>
      </c>
      <c r="E35" s="8">
        <v>22.2</v>
      </c>
    </row>
    <row r="36" spans="1:5" ht="28.5">
      <c r="A36" s="5" t="s">
        <v>288</v>
      </c>
      <c r="B36" s="3" t="s">
        <v>463</v>
      </c>
      <c r="C36" s="3" t="s">
        <v>464</v>
      </c>
      <c r="D36" s="3" t="s">
        <v>19</v>
      </c>
      <c r="E36" s="8">
        <f>22.2-(1.05+0.35)*1.65</f>
        <v>19.89</v>
      </c>
    </row>
    <row r="37" spans="1:5" ht="28.5">
      <c r="A37" s="5" t="s">
        <v>289</v>
      </c>
      <c r="B37" s="3" t="s">
        <v>465</v>
      </c>
      <c r="C37" s="3" t="s">
        <v>466</v>
      </c>
      <c r="D37" s="3" t="s">
        <v>19</v>
      </c>
      <c r="E37" s="8">
        <f>(1.05+0.35)*1.65+4*0.1425</f>
        <v>2.8799999999999994</v>
      </c>
    </row>
    <row r="38" spans="1:5" ht="28.5">
      <c r="A38" s="5" t="s">
        <v>290</v>
      </c>
      <c r="B38" s="3" t="s">
        <v>467</v>
      </c>
      <c r="C38" s="3" t="s">
        <v>468</v>
      </c>
      <c r="D38" s="3" t="s">
        <v>14</v>
      </c>
      <c r="E38" s="8">
        <f>2*4*(0.35+0.1425)</f>
        <v>3.9399999999999995</v>
      </c>
    </row>
    <row r="39" spans="1:5" ht="28.5">
      <c r="A39" s="5" t="s">
        <v>291</v>
      </c>
      <c r="B39" s="3" t="s">
        <v>469</v>
      </c>
      <c r="C39" s="3" t="s">
        <v>470</v>
      </c>
      <c r="D39" s="3" t="s">
        <v>14</v>
      </c>
      <c r="E39" s="8">
        <f>4.1+1.35+1.37+1.99+0.62+1.86</f>
        <v>11.289999999999997</v>
      </c>
    </row>
    <row r="40" spans="1:5" ht="28.5">
      <c r="A40" s="5" t="s">
        <v>292</v>
      </c>
      <c r="B40" s="3" t="s">
        <v>471</v>
      </c>
      <c r="C40" s="3" t="s">
        <v>472</v>
      </c>
      <c r="D40" s="3" t="s">
        <v>14</v>
      </c>
      <c r="E40" s="8">
        <f>2*1.6</f>
        <v>3.2</v>
      </c>
    </row>
    <row r="41" spans="1:5" ht="42.75">
      <c r="A41" s="5" t="s">
        <v>293</v>
      </c>
      <c r="B41" s="3" t="s">
        <v>473</v>
      </c>
      <c r="C41" s="3" t="s">
        <v>474</v>
      </c>
      <c r="D41" s="3" t="s">
        <v>19</v>
      </c>
      <c r="E41" s="8">
        <f>0.5*(0.42+1.4+1.03+1.13+2*0.6+3.01+3.31+1.15+5.87+36.36+0.73+6.01+1.38+0.31+1.99+18.29+2*4.1+18.82+0.86+0.9+5.4+0.27+1.66)</f>
        <v>59.850000000000009</v>
      </c>
    </row>
    <row r="42" spans="1:5" ht="71.25">
      <c r="A42" s="5" t="s">
        <v>294</v>
      </c>
      <c r="B42" s="3" t="s">
        <v>475</v>
      </c>
      <c r="C42" s="3" t="s">
        <v>476</v>
      </c>
      <c r="D42" s="3" t="s">
        <v>19</v>
      </c>
      <c r="E42" s="8">
        <f>0.5*(0.42+1.4+1.03+1.13+2*0.6+3.01+3.31+1.15+5.87+36.36+0.73+6.01+1.38+0.31+1.99+18.29+2*4.1+18.82+0.86+0.9+5.4+0.27+1.66)</f>
        <v>59.850000000000009</v>
      </c>
    </row>
    <row r="43" spans="1:5" ht="42.75">
      <c r="A43" s="5" t="s">
        <v>295</v>
      </c>
      <c r="B43" s="3" t="s">
        <v>58</v>
      </c>
      <c r="C43" s="3" t="s">
        <v>59</v>
      </c>
      <c r="D43" s="3" t="s">
        <v>14</v>
      </c>
      <c r="E43" s="8">
        <f>8.5+37.25+37.1+17.6+27</f>
        <v>127.44999999999999</v>
      </c>
    </row>
    <row r="44" spans="1:5" ht="28.5">
      <c r="A44" s="5" t="s">
        <v>296</v>
      </c>
      <c r="B44" s="3" t="s">
        <v>477</v>
      </c>
      <c r="C44" s="3" t="s">
        <v>478</v>
      </c>
      <c r="D44" s="3" t="s">
        <v>14</v>
      </c>
      <c r="E44" s="8">
        <v>3.8</v>
      </c>
    </row>
    <row r="45" spans="1:5">
      <c r="A45" s="5" t="s">
        <v>297</v>
      </c>
      <c r="B45" s="3" t="s">
        <v>60</v>
      </c>
      <c r="C45" s="3" t="s">
        <v>61</v>
      </c>
      <c r="D45" s="3" t="s">
        <v>62</v>
      </c>
      <c r="E45" s="7">
        <v>3</v>
      </c>
    </row>
    <row r="46" spans="1:5" ht="28.5">
      <c r="A46" s="5" t="s">
        <v>298</v>
      </c>
      <c r="B46" s="3" t="s">
        <v>63</v>
      </c>
      <c r="C46" s="3" t="s">
        <v>64</v>
      </c>
      <c r="D46" s="3" t="s">
        <v>62</v>
      </c>
      <c r="E46" s="7">
        <v>4</v>
      </c>
    </row>
    <row r="47" spans="1:5" ht="99.75">
      <c r="A47" s="5" t="s">
        <v>299</v>
      </c>
      <c r="B47" s="3" t="s">
        <v>65</v>
      </c>
      <c r="C47" s="3" t="s">
        <v>492</v>
      </c>
      <c r="D47" s="3" t="s">
        <v>19</v>
      </c>
      <c r="E47" s="8">
        <f>3.26*2.5</f>
        <v>8.1499999999999986</v>
      </c>
    </row>
    <row r="48" spans="1:5" ht="99.75">
      <c r="A48" s="5"/>
      <c r="B48" s="3" t="s">
        <v>60</v>
      </c>
      <c r="C48" s="3" t="s">
        <v>493</v>
      </c>
      <c r="D48" s="3" t="s">
        <v>7</v>
      </c>
      <c r="E48" s="8">
        <v>1</v>
      </c>
    </row>
    <row r="49" spans="1:5" ht="28.5">
      <c r="A49" s="5" t="s">
        <v>300</v>
      </c>
      <c r="B49" s="3" t="s">
        <v>66</v>
      </c>
      <c r="C49" s="3" t="s">
        <v>67</v>
      </c>
      <c r="D49" s="3" t="s">
        <v>19</v>
      </c>
      <c r="E49" s="8">
        <f>(1.2+8.42+2.2+3.1+0.5)*2.8</f>
        <v>43.175999999999995</v>
      </c>
    </row>
    <row r="50" spans="1:5" ht="42.75">
      <c r="A50" s="5" t="s">
        <v>301</v>
      </c>
      <c r="B50" s="3" t="s">
        <v>68</v>
      </c>
      <c r="C50" s="3" t="s">
        <v>69</v>
      </c>
      <c r="D50" s="3" t="s">
        <v>19</v>
      </c>
      <c r="E50" s="8">
        <f>20*2.8</f>
        <v>56</v>
      </c>
    </row>
    <row r="51" spans="1:5" ht="85.5">
      <c r="A51" s="5" t="s">
        <v>302</v>
      </c>
      <c r="B51" s="3" t="s">
        <v>70</v>
      </c>
      <c r="C51" s="3" t="s">
        <v>71</v>
      </c>
      <c r="D51" s="3" t="s">
        <v>19</v>
      </c>
      <c r="E51" s="8">
        <v>240</v>
      </c>
    </row>
    <row r="52" spans="1:5" ht="28.5">
      <c r="A52" s="5" t="s">
        <v>303</v>
      </c>
      <c r="B52" s="3" t="s">
        <v>72</v>
      </c>
      <c r="C52" s="3" t="s">
        <v>73</v>
      </c>
      <c r="D52" s="3" t="s">
        <v>19</v>
      </c>
      <c r="E52" s="8">
        <f>195*2.8</f>
        <v>546</v>
      </c>
    </row>
    <row r="53" spans="1:5" ht="28.5">
      <c r="A53" s="5" t="s">
        <v>304</v>
      </c>
      <c r="B53" s="3" t="s">
        <v>74</v>
      </c>
      <c r="C53" s="3" t="s">
        <v>75</v>
      </c>
      <c r="D53" s="3" t="s">
        <v>11</v>
      </c>
      <c r="E53" s="8">
        <f>43.176*0.12+56*0.12+240*0.12+546*0.02</f>
        <v>51.621119999999998</v>
      </c>
    </row>
    <row r="54" spans="1:5" ht="57">
      <c r="A54" s="5" t="s">
        <v>305</v>
      </c>
      <c r="B54" s="3" t="s">
        <v>26</v>
      </c>
      <c r="C54" s="3" t="s">
        <v>27</v>
      </c>
      <c r="D54" s="3" t="s">
        <v>11</v>
      </c>
      <c r="E54" s="8">
        <v>51.621000000000002</v>
      </c>
    </row>
    <row r="55" spans="1:5" ht="28.5">
      <c r="A55" s="5" t="s">
        <v>306</v>
      </c>
      <c r="B55" s="3" t="s">
        <v>28</v>
      </c>
      <c r="C55" s="3" t="s">
        <v>29</v>
      </c>
      <c r="D55" s="3" t="s">
        <v>11</v>
      </c>
      <c r="E55" s="8">
        <v>51.621000000000002</v>
      </c>
    </row>
    <row r="56" spans="1:5" ht="57">
      <c r="A56" s="5" t="s">
        <v>307</v>
      </c>
      <c r="B56" s="3" t="s">
        <v>76</v>
      </c>
      <c r="C56" s="3" t="s">
        <v>77</v>
      </c>
      <c r="D56" s="3" t="s">
        <v>19</v>
      </c>
      <c r="E56" s="8">
        <f>(8.94+7.51+0.42*2)*2.8-2.05*2</f>
        <v>44.311999999999991</v>
      </c>
    </row>
    <row r="57" spans="1:5" ht="28.5">
      <c r="A57" s="5" t="s">
        <v>308</v>
      </c>
      <c r="B57" s="3" t="s">
        <v>78</v>
      </c>
      <c r="C57" s="3" t="s">
        <v>79</v>
      </c>
      <c r="D57" s="3" t="s">
        <v>19</v>
      </c>
      <c r="E57" s="8">
        <f>672+550+546</f>
        <v>1768</v>
      </c>
    </row>
    <row r="58" spans="1:5" ht="42.75">
      <c r="A58" s="5" t="s">
        <v>309</v>
      </c>
      <c r="B58" s="3" t="s">
        <v>80</v>
      </c>
      <c r="C58" s="3" t="s">
        <v>81</v>
      </c>
      <c r="D58" s="3" t="s">
        <v>11</v>
      </c>
      <c r="E58" s="8">
        <f>2.68*1.6*0.87+1.5*1.5*0.27</f>
        <v>4.3380600000000005</v>
      </c>
    </row>
    <row r="59" spans="1:5" ht="57">
      <c r="A59" s="5" t="s">
        <v>310</v>
      </c>
      <c r="B59" s="3" t="s">
        <v>82</v>
      </c>
      <c r="C59" s="3" t="s">
        <v>83</v>
      </c>
      <c r="D59" s="3" t="s">
        <v>14</v>
      </c>
      <c r="E59" s="8">
        <f>2.68+1.6</f>
        <v>4.28</v>
      </c>
    </row>
    <row r="60" spans="1:5" ht="28.5">
      <c r="A60" s="5" t="s">
        <v>311</v>
      </c>
      <c r="B60" s="3" t="s">
        <v>84</v>
      </c>
      <c r="C60" s="3" t="s">
        <v>85</v>
      </c>
      <c r="D60" s="3" t="s">
        <v>19</v>
      </c>
      <c r="E60" s="8">
        <v>240</v>
      </c>
    </row>
    <row r="61" spans="1:5" ht="28.5">
      <c r="A61" s="5" t="s">
        <v>312</v>
      </c>
      <c r="B61" s="3" t="s">
        <v>86</v>
      </c>
      <c r="C61" s="3" t="s">
        <v>87</v>
      </c>
      <c r="D61" s="3" t="s">
        <v>19</v>
      </c>
      <c r="E61" s="8">
        <f>546+44.312*2</f>
        <v>634.62400000000002</v>
      </c>
    </row>
    <row r="62" spans="1:5" ht="57">
      <c r="A62" s="5" t="s">
        <v>313</v>
      </c>
      <c r="B62" s="3" t="s">
        <v>88</v>
      </c>
      <c r="C62" s="3" t="s">
        <v>89</v>
      </c>
      <c r="D62" s="3" t="s">
        <v>19</v>
      </c>
      <c r="E62" s="8">
        <f>0.13*4.15*42</f>
        <v>22.659000000000002</v>
      </c>
    </row>
    <row r="63" spans="1:5" ht="28.5">
      <c r="A63" s="5" t="s">
        <v>314</v>
      </c>
      <c r="B63" s="3" t="s">
        <v>90</v>
      </c>
      <c r="C63" s="3" t="s">
        <v>91</v>
      </c>
      <c r="D63" s="3" t="s">
        <v>19</v>
      </c>
      <c r="E63" s="8">
        <f>0.13*4.15*42</f>
        <v>22.659000000000002</v>
      </c>
    </row>
    <row r="64" spans="1:5" ht="42.75">
      <c r="A64" s="5" t="s">
        <v>315</v>
      </c>
      <c r="B64" s="3" t="s">
        <v>5</v>
      </c>
      <c r="C64" s="3" t="s">
        <v>490</v>
      </c>
      <c r="D64" s="3" t="s">
        <v>19</v>
      </c>
      <c r="E64" s="8">
        <f>46*0.16*4.15</f>
        <v>30.544000000000004</v>
      </c>
    </row>
    <row r="65" spans="1:5" ht="42.75">
      <c r="A65" s="5" t="s">
        <v>316</v>
      </c>
      <c r="B65" s="3" t="s">
        <v>5</v>
      </c>
      <c r="C65" s="3" t="s">
        <v>491</v>
      </c>
      <c r="D65" s="3" t="s">
        <v>19</v>
      </c>
      <c r="E65" s="8">
        <f>300+245-30.544</f>
        <v>514.45600000000002</v>
      </c>
    </row>
    <row r="66" spans="1:5" ht="42.75">
      <c r="A66" s="5" t="s">
        <v>317</v>
      </c>
      <c r="B66" s="3" t="s">
        <v>92</v>
      </c>
      <c r="C66" s="3" t="s">
        <v>93</v>
      </c>
      <c r="D66" s="3" t="s">
        <v>19</v>
      </c>
      <c r="E66" s="8">
        <f>546+30.544+514.456</f>
        <v>1091</v>
      </c>
    </row>
    <row r="67" spans="1:5" ht="42.75">
      <c r="A67" s="5" t="s">
        <v>318</v>
      </c>
      <c r="B67" s="3" t="s">
        <v>94</v>
      </c>
      <c r="C67" s="3" t="s">
        <v>95</v>
      </c>
      <c r="D67" s="3" t="s">
        <v>19</v>
      </c>
      <c r="E67" s="8">
        <f>0.9*2*3</f>
        <v>5.4</v>
      </c>
    </row>
    <row r="68" spans="1:5" ht="42.75">
      <c r="A68" s="5" t="s">
        <v>319</v>
      </c>
      <c r="B68" s="3" t="s">
        <v>96</v>
      </c>
      <c r="C68" s="3" t="s">
        <v>97</v>
      </c>
      <c r="D68" s="3" t="s">
        <v>19</v>
      </c>
      <c r="E68" s="8">
        <f>0.9*2*3</f>
        <v>5.4</v>
      </c>
    </row>
    <row r="69" spans="1:5" ht="28.5">
      <c r="A69" s="5" t="s">
        <v>320</v>
      </c>
      <c r="B69" s="3" t="s">
        <v>98</v>
      </c>
      <c r="C69" s="3" t="s">
        <v>99</v>
      </c>
      <c r="D69" s="3" t="s">
        <v>100</v>
      </c>
      <c r="E69" s="7">
        <v>3</v>
      </c>
    </row>
    <row r="70" spans="1:5" ht="28.5">
      <c r="A70" s="5" t="s">
        <v>321</v>
      </c>
      <c r="B70" s="3" t="s">
        <v>101</v>
      </c>
      <c r="C70" s="3" t="s">
        <v>451</v>
      </c>
      <c r="D70" s="3" t="s">
        <v>19</v>
      </c>
      <c r="E70" s="8">
        <f>275+245</f>
        <v>520</v>
      </c>
    </row>
    <row r="71" spans="1:5" ht="42.75">
      <c r="A71" s="5" t="s">
        <v>322</v>
      </c>
      <c r="B71" s="3" t="s">
        <v>102</v>
      </c>
      <c r="C71" s="3" t="s">
        <v>450</v>
      </c>
      <c r="D71" s="3" t="s">
        <v>19</v>
      </c>
      <c r="E71" s="8">
        <v>520</v>
      </c>
    </row>
    <row r="72" spans="1:5" ht="57">
      <c r="A72" s="5" t="s">
        <v>323</v>
      </c>
      <c r="B72" s="3" t="s">
        <v>103</v>
      </c>
      <c r="C72" s="3" t="s">
        <v>104</v>
      </c>
      <c r="D72" s="3" t="s">
        <v>19</v>
      </c>
      <c r="E72" s="8">
        <v>520</v>
      </c>
    </row>
    <row r="73" spans="1:5" ht="57">
      <c r="A73" s="5" t="s">
        <v>324</v>
      </c>
      <c r="B73" s="3" t="s">
        <v>105</v>
      </c>
      <c r="C73" s="3" t="s">
        <v>106</v>
      </c>
      <c r="D73" s="3" t="s">
        <v>19</v>
      </c>
      <c r="E73" s="8">
        <v>520</v>
      </c>
    </row>
    <row r="74" spans="1:5" ht="42.75">
      <c r="A74" s="5" t="s">
        <v>325</v>
      </c>
      <c r="B74" s="3" t="s">
        <v>107</v>
      </c>
      <c r="C74" s="3" t="s">
        <v>108</v>
      </c>
      <c r="D74" s="3" t="s">
        <v>19</v>
      </c>
      <c r="E74" s="8">
        <v>520</v>
      </c>
    </row>
    <row r="75" spans="1:5">
      <c r="A75" s="5"/>
      <c r="B75" s="13" t="s">
        <v>256</v>
      </c>
      <c r="C75" s="14"/>
      <c r="D75" s="14"/>
      <c r="E75" s="15"/>
    </row>
    <row r="76" spans="1:5" ht="28.5">
      <c r="A76" s="5" t="s">
        <v>326</v>
      </c>
      <c r="B76" s="3" t="s">
        <v>109</v>
      </c>
      <c r="C76" s="3" t="s">
        <v>110</v>
      </c>
      <c r="D76" s="3" t="s">
        <v>14</v>
      </c>
      <c r="E76" s="8">
        <v>36</v>
      </c>
    </row>
    <row r="77" spans="1:5" ht="28.5">
      <c r="A77" s="5" t="s">
        <v>327</v>
      </c>
      <c r="B77" s="3" t="s">
        <v>109</v>
      </c>
      <c r="C77" s="3" t="s">
        <v>111</v>
      </c>
      <c r="D77" s="3" t="s">
        <v>14</v>
      </c>
      <c r="E77" s="8">
        <v>15</v>
      </c>
    </row>
    <row r="78" spans="1:5" ht="28.5">
      <c r="A78" s="5" t="s">
        <v>328</v>
      </c>
      <c r="B78" s="3" t="s">
        <v>112</v>
      </c>
      <c r="C78" s="3" t="s">
        <v>113</v>
      </c>
      <c r="D78" s="3" t="s">
        <v>100</v>
      </c>
      <c r="E78" s="7">
        <v>4</v>
      </c>
    </row>
    <row r="79" spans="1:5" ht="42.75">
      <c r="A79" s="5" t="s">
        <v>329</v>
      </c>
      <c r="B79" s="3" t="s">
        <v>114</v>
      </c>
      <c r="C79" s="3" t="s">
        <v>115</v>
      </c>
      <c r="D79" s="3" t="s">
        <v>100</v>
      </c>
      <c r="E79" s="7">
        <v>4</v>
      </c>
    </row>
    <row r="80" spans="1:5" ht="42.75">
      <c r="A80" s="5" t="s">
        <v>330</v>
      </c>
      <c r="B80" s="3" t="s">
        <v>116</v>
      </c>
      <c r="C80" s="3" t="s">
        <v>117</v>
      </c>
      <c r="D80" s="3" t="s">
        <v>19</v>
      </c>
      <c r="E80" s="8">
        <v>6</v>
      </c>
    </row>
    <row r="81" spans="1:5" ht="42.75">
      <c r="A81" s="5" t="s">
        <v>331</v>
      </c>
      <c r="B81" s="3" t="s">
        <v>118</v>
      </c>
      <c r="C81" s="3" t="s">
        <v>119</v>
      </c>
      <c r="D81" s="3" t="s">
        <v>100</v>
      </c>
      <c r="E81" s="7">
        <v>4</v>
      </c>
    </row>
    <row r="82" spans="1:5" ht="42.75">
      <c r="A82" s="5" t="s">
        <v>332</v>
      </c>
      <c r="B82" s="3" t="s">
        <v>120</v>
      </c>
      <c r="C82" s="3" t="s">
        <v>121</v>
      </c>
      <c r="D82" s="3" t="s">
        <v>100</v>
      </c>
      <c r="E82" s="7">
        <v>4</v>
      </c>
    </row>
    <row r="83" spans="1:5">
      <c r="A83" s="5"/>
      <c r="B83" s="13" t="s">
        <v>254</v>
      </c>
      <c r="C83" s="14"/>
      <c r="D83" s="14"/>
      <c r="E83" s="15"/>
    </row>
    <row r="84" spans="1:5">
      <c r="A84" s="5"/>
      <c r="B84" s="13" t="s">
        <v>500</v>
      </c>
      <c r="C84" s="14"/>
      <c r="D84" s="14"/>
      <c r="E84" s="9"/>
    </row>
    <row r="85" spans="1:5" ht="28.5">
      <c r="A85" s="5" t="s">
        <v>333</v>
      </c>
      <c r="B85" s="3" t="s">
        <v>122</v>
      </c>
      <c r="C85" s="3" t="s">
        <v>123</v>
      </c>
      <c r="D85" s="3" t="s">
        <v>62</v>
      </c>
      <c r="E85" s="7">
        <v>4</v>
      </c>
    </row>
    <row r="86" spans="1:5" ht="28.5">
      <c r="A86" s="5" t="s">
        <v>334</v>
      </c>
      <c r="B86" s="3" t="s">
        <v>124</v>
      </c>
      <c r="C86" s="3" t="s">
        <v>125</v>
      </c>
      <c r="D86" s="3" t="s">
        <v>100</v>
      </c>
      <c r="E86" s="7">
        <v>30</v>
      </c>
    </row>
    <row r="87" spans="1:5" ht="28.5">
      <c r="A87" s="5" t="s">
        <v>335</v>
      </c>
      <c r="B87" s="3" t="s">
        <v>126</v>
      </c>
      <c r="C87" s="3" t="s">
        <v>127</v>
      </c>
      <c r="D87" s="3" t="s">
        <v>100</v>
      </c>
      <c r="E87" s="7">
        <v>12</v>
      </c>
    </row>
    <row r="88" spans="1:5" ht="28.5">
      <c r="A88" s="5" t="s">
        <v>336</v>
      </c>
      <c r="B88" s="3" t="s">
        <v>128</v>
      </c>
      <c r="C88" s="3" t="s">
        <v>129</v>
      </c>
      <c r="D88" s="3" t="s">
        <v>100</v>
      </c>
      <c r="E88" s="7">
        <v>10</v>
      </c>
    </row>
    <row r="89" spans="1:5" ht="28.5">
      <c r="A89" s="5" t="s">
        <v>337</v>
      </c>
      <c r="B89" s="3" t="s">
        <v>130</v>
      </c>
      <c r="C89" s="3" t="s">
        <v>131</v>
      </c>
      <c r="D89" s="3" t="s">
        <v>100</v>
      </c>
      <c r="E89" s="7">
        <v>12</v>
      </c>
    </row>
    <row r="90" spans="1:5" ht="42.75">
      <c r="A90" s="5" t="s">
        <v>338</v>
      </c>
      <c r="B90" s="3" t="s">
        <v>132</v>
      </c>
      <c r="C90" s="3" t="s">
        <v>133</v>
      </c>
      <c r="D90" s="3" t="s">
        <v>14</v>
      </c>
      <c r="E90" s="8">
        <v>850</v>
      </c>
    </row>
    <row r="91" spans="1:5" ht="42.75">
      <c r="A91" s="5" t="s">
        <v>339</v>
      </c>
      <c r="B91" s="3" t="s">
        <v>134</v>
      </c>
      <c r="C91" s="3" t="s">
        <v>135</v>
      </c>
      <c r="D91" s="3" t="s">
        <v>14</v>
      </c>
      <c r="E91" s="8">
        <v>540</v>
      </c>
    </row>
    <row r="92" spans="1:5" ht="71.25">
      <c r="A92" s="5" t="s">
        <v>340</v>
      </c>
      <c r="B92" s="3" t="s">
        <v>136</v>
      </c>
      <c r="C92" s="3" t="s">
        <v>137</v>
      </c>
      <c r="D92" s="3" t="s">
        <v>14</v>
      </c>
      <c r="E92" s="8">
        <v>410</v>
      </c>
    </row>
    <row r="93" spans="1:5" ht="28.5">
      <c r="A93" s="5" t="s">
        <v>341</v>
      </c>
      <c r="B93" s="3" t="s">
        <v>138</v>
      </c>
      <c r="C93" s="3" t="s">
        <v>139</v>
      </c>
      <c r="D93" s="3" t="s">
        <v>14</v>
      </c>
      <c r="E93" s="8">
        <v>120</v>
      </c>
    </row>
    <row r="94" spans="1:5">
      <c r="A94" s="5"/>
      <c r="B94" s="13" t="s">
        <v>501</v>
      </c>
      <c r="C94" s="14"/>
      <c r="D94" s="15"/>
      <c r="E94" s="8"/>
    </row>
    <row r="95" spans="1:5" ht="28.5">
      <c r="A95" s="5" t="s">
        <v>342</v>
      </c>
      <c r="B95" s="3" t="s">
        <v>140</v>
      </c>
      <c r="C95" s="3" t="s">
        <v>141</v>
      </c>
      <c r="D95" s="3" t="s">
        <v>142</v>
      </c>
      <c r="E95" s="7">
        <v>12</v>
      </c>
    </row>
    <row r="96" spans="1:5" ht="28.5">
      <c r="A96" s="5" t="s">
        <v>343</v>
      </c>
      <c r="B96" s="3" t="s">
        <v>143</v>
      </c>
      <c r="C96" s="3" t="s">
        <v>144</v>
      </c>
      <c r="D96" s="3" t="s">
        <v>142</v>
      </c>
      <c r="E96" s="7">
        <v>8</v>
      </c>
    </row>
    <row r="97" spans="1:5" ht="28.5">
      <c r="A97" s="5" t="s">
        <v>344</v>
      </c>
      <c r="B97" s="3" t="s">
        <v>145</v>
      </c>
      <c r="C97" s="3" t="s">
        <v>146</v>
      </c>
      <c r="D97" s="3" t="s">
        <v>14</v>
      </c>
      <c r="E97" s="8">
        <v>220</v>
      </c>
    </row>
    <row r="98" spans="1:5" ht="28.5">
      <c r="A98" s="5" t="s">
        <v>345</v>
      </c>
      <c r="B98" s="3" t="s">
        <v>147</v>
      </c>
      <c r="C98" s="3" t="s">
        <v>148</v>
      </c>
      <c r="D98" s="3" t="s">
        <v>14</v>
      </c>
      <c r="E98" s="8">
        <v>150</v>
      </c>
    </row>
    <row r="99" spans="1:5" ht="28.5">
      <c r="A99" s="5" t="s">
        <v>346</v>
      </c>
      <c r="B99" s="3" t="s">
        <v>149</v>
      </c>
      <c r="C99" s="3" t="s">
        <v>150</v>
      </c>
      <c r="D99" s="3" t="s">
        <v>14</v>
      </c>
      <c r="E99" s="8">
        <v>150</v>
      </c>
    </row>
    <row r="100" spans="1:5" ht="28.5">
      <c r="A100" s="5" t="s">
        <v>347</v>
      </c>
      <c r="B100" s="3" t="s">
        <v>151</v>
      </c>
      <c r="C100" s="3" t="s">
        <v>152</v>
      </c>
      <c r="D100" s="3" t="s">
        <v>14</v>
      </c>
      <c r="E100" s="8">
        <v>220</v>
      </c>
    </row>
    <row r="101" spans="1:5" ht="28.5">
      <c r="A101" s="5" t="s">
        <v>348</v>
      </c>
      <c r="B101" s="3" t="s">
        <v>153</v>
      </c>
      <c r="C101" s="3" t="s">
        <v>154</v>
      </c>
      <c r="D101" s="3" t="s">
        <v>11</v>
      </c>
      <c r="E101" s="8">
        <v>1</v>
      </c>
    </row>
    <row r="102" spans="1:5" ht="28.5">
      <c r="A102" s="5" t="s">
        <v>349</v>
      </c>
      <c r="B102" s="3" t="s">
        <v>155</v>
      </c>
      <c r="C102" s="3" t="s">
        <v>156</v>
      </c>
      <c r="D102" s="3" t="s">
        <v>100</v>
      </c>
      <c r="E102" s="7">
        <v>540</v>
      </c>
    </row>
    <row r="103" spans="1:5" ht="28.5">
      <c r="A103" s="5" t="s">
        <v>350</v>
      </c>
      <c r="B103" s="3" t="s">
        <v>157</v>
      </c>
      <c r="C103" s="3" t="s">
        <v>158</v>
      </c>
      <c r="D103" s="3" t="s">
        <v>100</v>
      </c>
      <c r="E103" s="7">
        <v>180</v>
      </c>
    </row>
    <row r="104" spans="1:5" ht="28.5">
      <c r="A104" s="5" t="s">
        <v>351</v>
      </c>
      <c r="B104" s="3" t="s">
        <v>159</v>
      </c>
      <c r="C104" s="3" t="s">
        <v>452</v>
      </c>
      <c r="D104" s="3" t="s">
        <v>14</v>
      </c>
      <c r="E104" s="8">
        <v>180</v>
      </c>
    </row>
    <row r="105" spans="1:5" ht="28.5">
      <c r="A105" s="5" t="s">
        <v>352</v>
      </c>
      <c r="B105" s="3" t="s">
        <v>160</v>
      </c>
      <c r="C105" s="3" t="s">
        <v>161</v>
      </c>
      <c r="D105" s="3" t="s">
        <v>162</v>
      </c>
      <c r="E105" s="7">
        <v>6</v>
      </c>
    </row>
    <row r="106" spans="1:5" ht="28.5">
      <c r="A106" s="5" t="s">
        <v>353</v>
      </c>
      <c r="B106" s="3" t="s">
        <v>163</v>
      </c>
      <c r="C106" s="3" t="s">
        <v>164</v>
      </c>
      <c r="D106" s="3" t="s">
        <v>14</v>
      </c>
      <c r="E106" s="8">
        <v>300</v>
      </c>
    </row>
    <row r="107" spans="1:5" ht="28.5">
      <c r="A107" s="5" t="s">
        <v>354</v>
      </c>
      <c r="B107" s="3" t="s">
        <v>163</v>
      </c>
      <c r="C107" s="3" t="s">
        <v>165</v>
      </c>
      <c r="D107" s="3" t="s">
        <v>14</v>
      </c>
      <c r="E107" s="8">
        <v>90</v>
      </c>
    </row>
    <row r="108" spans="1:5" ht="28.5">
      <c r="A108" s="5" t="s">
        <v>355</v>
      </c>
      <c r="B108" s="3" t="s">
        <v>166</v>
      </c>
      <c r="C108" s="3" t="s">
        <v>167</v>
      </c>
      <c r="D108" s="3" t="s">
        <v>14</v>
      </c>
      <c r="E108" s="8">
        <v>62</v>
      </c>
    </row>
    <row r="109" spans="1:5" ht="28.5">
      <c r="A109" s="5" t="s">
        <v>356</v>
      </c>
      <c r="B109" s="3" t="s">
        <v>160</v>
      </c>
      <c r="C109" s="3" t="s">
        <v>168</v>
      </c>
      <c r="D109" s="3" t="s">
        <v>162</v>
      </c>
      <c r="E109" s="7">
        <v>1</v>
      </c>
    </row>
    <row r="110" spans="1:5">
      <c r="A110" s="5"/>
      <c r="B110" s="13" t="s">
        <v>496</v>
      </c>
      <c r="C110" s="14"/>
      <c r="D110" s="15"/>
      <c r="E110" s="7"/>
    </row>
    <row r="111" spans="1:5" ht="28.5">
      <c r="A111" s="5" t="s">
        <v>357</v>
      </c>
      <c r="B111" s="3" t="s">
        <v>169</v>
      </c>
      <c r="C111" s="3" t="s">
        <v>170</v>
      </c>
      <c r="D111" s="3" t="s">
        <v>100</v>
      </c>
      <c r="E111" s="7">
        <v>10</v>
      </c>
    </row>
    <row r="112" spans="1:5" ht="28.5">
      <c r="A112" s="5" t="s">
        <v>358</v>
      </c>
      <c r="B112" s="3" t="s">
        <v>171</v>
      </c>
      <c r="C112" s="3" t="s">
        <v>172</v>
      </c>
      <c r="D112" s="3" t="s">
        <v>100</v>
      </c>
      <c r="E112" s="7">
        <v>26</v>
      </c>
    </row>
    <row r="113" spans="1:5" ht="71.25">
      <c r="A113" s="5" t="s">
        <v>359</v>
      </c>
      <c r="B113" s="3" t="s">
        <v>173</v>
      </c>
      <c r="C113" s="3" t="s">
        <v>174</v>
      </c>
      <c r="D113" s="3" t="s">
        <v>100</v>
      </c>
      <c r="E113" s="7">
        <v>26</v>
      </c>
    </row>
    <row r="114" spans="1:5" ht="57">
      <c r="A114" s="5" t="s">
        <v>360</v>
      </c>
      <c r="B114" s="3" t="s">
        <v>175</v>
      </c>
      <c r="C114" s="3" t="s">
        <v>176</v>
      </c>
      <c r="D114" s="3" t="s">
        <v>14</v>
      </c>
      <c r="E114" s="8">
        <v>780</v>
      </c>
    </row>
    <row r="115" spans="1:5" ht="42.75">
      <c r="A115" s="5" t="s">
        <v>361</v>
      </c>
      <c r="B115" s="3" t="s">
        <v>177</v>
      </c>
      <c r="C115" s="3" t="s">
        <v>178</v>
      </c>
      <c r="D115" s="3" t="s">
        <v>179</v>
      </c>
      <c r="E115" s="7">
        <v>156</v>
      </c>
    </row>
    <row r="116" spans="1:5" ht="28.5">
      <c r="A116" s="5" t="s">
        <v>362</v>
      </c>
      <c r="B116" s="3" t="s">
        <v>180</v>
      </c>
      <c r="C116" s="3" t="s">
        <v>181</v>
      </c>
      <c r="D116" s="3" t="s">
        <v>182</v>
      </c>
      <c r="E116" s="7">
        <v>4</v>
      </c>
    </row>
    <row r="117" spans="1:5" ht="28.5">
      <c r="A117" s="5" t="s">
        <v>363</v>
      </c>
      <c r="B117" s="3" t="s">
        <v>183</v>
      </c>
      <c r="C117" s="3" t="s">
        <v>184</v>
      </c>
      <c r="D117" s="3" t="s">
        <v>100</v>
      </c>
      <c r="E117" s="7">
        <v>26</v>
      </c>
    </row>
    <row r="118" spans="1:5" ht="28.5">
      <c r="A118" s="5" t="s">
        <v>364</v>
      </c>
      <c r="B118" s="3" t="s">
        <v>185</v>
      </c>
      <c r="C118" s="3" t="s">
        <v>186</v>
      </c>
      <c r="D118" s="3" t="s">
        <v>100</v>
      </c>
      <c r="E118" s="7">
        <v>26</v>
      </c>
    </row>
    <row r="119" spans="1:5">
      <c r="A119" s="5"/>
      <c r="B119" s="13" t="s">
        <v>502</v>
      </c>
      <c r="C119" s="14"/>
      <c r="D119" s="15"/>
      <c r="E119" s="7"/>
    </row>
    <row r="120" spans="1:5" ht="28.5">
      <c r="A120" s="5" t="s">
        <v>365</v>
      </c>
      <c r="B120" s="3" t="s">
        <v>187</v>
      </c>
      <c r="C120" s="3" t="s">
        <v>453</v>
      </c>
      <c r="D120" s="3" t="s">
        <v>7</v>
      </c>
      <c r="E120" s="7">
        <v>28</v>
      </c>
    </row>
    <row r="121" spans="1:5" ht="42.75">
      <c r="A121" s="5" t="s">
        <v>366</v>
      </c>
      <c r="B121" s="3" t="s">
        <v>187</v>
      </c>
      <c r="C121" s="3" t="s">
        <v>454</v>
      </c>
      <c r="D121" s="3" t="s">
        <v>7</v>
      </c>
      <c r="E121" s="7">
        <v>4</v>
      </c>
    </row>
    <row r="122" spans="1:5" ht="28.5">
      <c r="A122" s="5" t="s">
        <v>367</v>
      </c>
      <c r="B122" s="3" t="s">
        <v>187</v>
      </c>
      <c r="C122" s="3" t="s">
        <v>455</v>
      </c>
      <c r="D122" s="3" t="s">
        <v>7</v>
      </c>
      <c r="E122" s="7">
        <v>30</v>
      </c>
    </row>
    <row r="123" spans="1:5" ht="42.75">
      <c r="A123" s="5" t="s">
        <v>368</v>
      </c>
      <c r="B123" s="3" t="s">
        <v>187</v>
      </c>
      <c r="C123" s="3" t="s">
        <v>456</v>
      </c>
      <c r="D123" s="3" t="s">
        <v>7</v>
      </c>
      <c r="E123" s="7">
        <v>8</v>
      </c>
    </row>
    <row r="124" spans="1:5" ht="28.5">
      <c r="A124" s="5" t="s">
        <v>369</v>
      </c>
      <c r="B124" s="3" t="s">
        <v>187</v>
      </c>
      <c r="C124" s="3" t="s">
        <v>457</v>
      </c>
      <c r="D124" s="3" t="s">
        <v>7</v>
      </c>
      <c r="E124" s="7">
        <v>5</v>
      </c>
    </row>
    <row r="125" spans="1:5" ht="28.5">
      <c r="A125" s="5" t="s">
        <v>370</v>
      </c>
      <c r="B125" s="3" t="s">
        <v>188</v>
      </c>
      <c r="C125" s="3" t="s">
        <v>189</v>
      </c>
      <c r="D125" s="3" t="s">
        <v>100</v>
      </c>
      <c r="E125" s="7">
        <v>4</v>
      </c>
    </row>
    <row r="126" spans="1:5" ht="28.5">
      <c r="A126" s="5" t="s">
        <v>371</v>
      </c>
      <c r="B126" s="3" t="s">
        <v>190</v>
      </c>
      <c r="C126" s="3" t="s">
        <v>191</v>
      </c>
      <c r="D126" s="3" t="s">
        <v>100</v>
      </c>
      <c r="E126" s="7">
        <v>4</v>
      </c>
    </row>
    <row r="127" spans="1:5" ht="28.5">
      <c r="A127" s="5" t="s">
        <v>372</v>
      </c>
      <c r="B127" s="3" t="s">
        <v>190</v>
      </c>
      <c r="C127" s="3" t="s">
        <v>192</v>
      </c>
      <c r="D127" s="3" t="s">
        <v>100</v>
      </c>
      <c r="E127" s="7">
        <v>8</v>
      </c>
    </row>
    <row r="128" spans="1:5" ht="57">
      <c r="A128" s="5" t="s">
        <v>373</v>
      </c>
      <c r="B128" s="3" t="s">
        <v>193</v>
      </c>
      <c r="C128" s="3" t="s">
        <v>194</v>
      </c>
      <c r="D128" s="3" t="s">
        <v>100</v>
      </c>
      <c r="E128" s="7">
        <v>16</v>
      </c>
    </row>
    <row r="129" spans="1:5" ht="28.5">
      <c r="A129" s="5" t="s">
        <v>374</v>
      </c>
      <c r="B129" s="3" t="s">
        <v>169</v>
      </c>
      <c r="C129" s="3" t="s">
        <v>195</v>
      </c>
      <c r="D129" s="3" t="s">
        <v>100</v>
      </c>
      <c r="E129" s="7">
        <v>10</v>
      </c>
    </row>
    <row r="130" spans="1:5" ht="28.5">
      <c r="A130" s="5" t="s">
        <v>375</v>
      </c>
      <c r="B130" s="3" t="s">
        <v>171</v>
      </c>
      <c r="C130" s="3" t="s">
        <v>172</v>
      </c>
      <c r="D130" s="3" t="s">
        <v>100</v>
      </c>
      <c r="E130" s="7">
        <v>16</v>
      </c>
    </row>
    <row r="131" spans="1:5" ht="57">
      <c r="A131" s="5" t="s">
        <v>376</v>
      </c>
      <c r="B131" s="3" t="s">
        <v>196</v>
      </c>
      <c r="C131" s="3" t="s">
        <v>197</v>
      </c>
      <c r="D131" s="3" t="s">
        <v>14</v>
      </c>
      <c r="E131" s="8">
        <v>80</v>
      </c>
    </row>
    <row r="132" spans="1:5" ht="57">
      <c r="A132" s="5" t="s">
        <v>377</v>
      </c>
      <c r="B132" s="3" t="s">
        <v>196</v>
      </c>
      <c r="C132" s="3" t="s">
        <v>198</v>
      </c>
      <c r="D132" s="3" t="s">
        <v>14</v>
      </c>
      <c r="E132" s="8">
        <v>1800</v>
      </c>
    </row>
    <row r="133" spans="1:5" ht="57">
      <c r="A133" s="5" t="s">
        <v>378</v>
      </c>
      <c r="B133" s="3" t="s">
        <v>196</v>
      </c>
      <c r="C133" s="3" t="s">
        <v>199</v>
      </c>
      <c r="D133" s="3" t="s">
        <v>14</v>
      </c>
      <c r="E133" s="8">
        <v>280</v>
      </c>
    </row>
    <row r="134" spans="1:5" ht="57">
      <c r="A134" s="5" t="s">
        <v>379</v>
      </c>
      <c r="B134" s="3" t="s">
        <v>196</v>
      </c>
      <c r="C134" s="3" t="s">
        <v>200</v>
      </c>
      <c r="D134" s="3" t="s">
        <v>14</v>
      </c>
      <c r="E134" s="8">
        <v>300</v>
      </c>
    </row>
    <row r="135" spans="1:5" ht="28.5">
      <c r="A135" s="5" t="s">
        <v>380</v>
      </c>
      <c r="B135" s="3" t="s">
        <v>201</v>
      </c>
      <c r="C135" s="3" t="s">
        <v>458</v>
      </c>
      <c r="D135" s="3" t="s">
        <v>62</v>
      </c>
      <c r="E135" s="7">
        <v>1</v>
      </c>
    </row>
    <row r="136" spans="1:5" ht="28.5">
      <c r="A136" s="5" t="s">
        <v>381</v>
      </c>
      <c r="B136" s="3" t="s">
        <v>180</v>
      </c>
      <c r="C136" s="3" t="s">
        <v>181</v>
      </c>
      <c r="D136" s="3" t="s">
        <v>182</v>
      </c>
      <c r="E136" s="7">
        <v>10</v>
      </c>
    </row>
    <row r="137" spans="1:5" ht="28.5">
      <c r="A137" s="5" t="s">
        <v>382</v>
      </c>
      <c r="B137" s="3" t="s">
        <v>183</v>
      </c>
      <c r="C137" s="3" t="s">
        <v>184</v>
      </c>
      <c r="D137" s="3" t="s">
        <v>100</v>
      </c>
      <c r="E137" s="7">
        <v>72</v>
      </c>
    </row>
    <row r="138" spans="1:5" ht="28.5">
      <c r="A138" s="5" t="s">
        <v>383</v>
      </c>
      <c r="B138" s="3" t="s">
        <v>185</v>
      </c>
      <c r="C138" s="3" t="s">
        <v>186</v>
      </c>
      <c r="D138" s="3" t="s">
        <v>100</v>
      </c>
      <c r="E138" s="7">
        <v>72</v>
      </c>
    </row>
    <row r="139" spans="1:5" ht="28.5">
      <c r="A139" s="5" t="s">
        <v>384</v>
      </c>
      <c r="B139" s="3" t="s">
        <v>202</v>
      </c>
      <c r="C139" s="3" t="s">
        <v>203</v>
      </c>
      <c r="D139" s="3" t="s">
        <v>162</v>
      </c>
      <c r="E139" s="7">
        <v>1</v>
      </c>
    </row>
    <row r="140" spans="1:5" ht="28.5" customHeight="1">
      <c r="A140" s="5"/>
      <c r="B140" s="13" t="s">
        <v>255</v>
      </c>
      <c r="C140" s="14"/>
      <c r="D140" s="15"/>
      <c r="E140" s="7"/>
    </row>
    <row r="141" spans="1:5" ht="42.75">
      <c r="A141" s="5" t="s">
        <v>385</v>
      </c>
      <c r="B141" s="3" t="s">
        <v>205</v>
      </c>
      <c r="C141" s="3" t="s">
        <v>206</v>
      </c>
      <c r="D141" s="3" t="s">
        <v>14</v>
      </c>
      <c r="E141" s="8">
        <v>60</v>
      </c>
    </row>
    <row r="142" spans="1:5" ht="42.75">
      <c r="A142" s="5" t="s">
        <v>386</v>
      </c>
      <c r="B142" s="3" t="s">
        <v>207</v>
      </c>
      <c r="C142" s="3" t="s">
        <v>208</v>
      </c>
      <c r="D142" s="3" t="s">
        <v>142</v>
      </c>
      <c r="E142" s="7">
        <v>4</v>
      </c>
    </row>
    <row r="143" spans="1:5" ht="42.75">
      <c r="A143" s="5" t="s">
        <v>387</v>
      </c>
      <c r="B143" s="3" t="s">
        <v>209</v>
      </c>
      <c r="C143" s="3" t="s">
        <v>210</v>
      </c>
      <c r="D143" s="3" t="s">
        <v>14</v>
      </c>
      <c r="E143" s="8">
        <v>60</v>
      </c>
    </row>
    <row r="144" spans="1:5" ht="57">
      <c r="A144" s="5" t="s">
        <v>388</v>
      </c>
      <c r="B144" s="3" t="s">
        <v>175</v>
      </c>
      <c r="C144" s="3" t="s">
        <v>211</v>
      </c>
      <c r="D144" s="3" t="s">
        <v>14</v>
      </c>
      <c r="E144" s="8">
        <v>180</v>
      </c>
    </row>
    <row r="145" spans="1:5" ht="28.5">
      <c r="A145" s="5" t="s">
        <v>389</v>
      </c>
      <c r="B145" s="3" t="s">
        <v>149</v>
      </c>
      <c r="C145" s="3" t="s">
        <v>150</v>
      </c>
      <c r="D145" s="3" t="s">
        <v>14</v>
      </c>
      <c r="E145" s="8">
        <v>60</v>
      </c>
    </row>
    <row r="146" spans="1:5" ht="28.5">
      <c r="A146" s="5" t="s">
        <v>390</v>
      </c>
      <c r="B146" s="3" t="s">
        <v>153</v>
      </c>
      <c r="C146" s="3" t="s">
        <v>154</v>
      </c>
      <c r="D146" s="3" t="s">
        <v>11</v>
      </c>
      <c r="E146" s="8">
        <v>0.12</v>
      </c>
    </row>
    <row r="147" spans="1:5">
      <c r="A147" s="5"/>
      <c r="B147" s="13" t="s">
        <v>497</v>
      </c>
      <c r="C147" s="14"/>
      <c r="D147" s="15"/>
      <c r="E147" s="7"/>
    </row>
    <row r="148" spans="1:5" ht="28.5">
      <c r="A148" s="5" t="s">
        <v>391</v>
      </c>
      <c r="B148" s="3" t="s">
        <v>213</v>
      </c>
      <c r="C148" s="3" t="s">
        <v>459</v>
      </c>
      <c r="D148" s="3" t="s">
        <v>100</v>
      </c>
      <c r="E148" s="7">
        <v>4</v>
      </c>
    </row>
    <row r="149" spans="1:5" ht="28.5">
      <c r="A149" s="5" t="s">
        <v>392</v>
      </c>
      <c r="B149" s="3" t="s">
        <v>214</v>
      </c>
      <c r="C149" s="3" t="s">
        <v>215</v>
      </c>
      <c r="D149" s="3" t="s">
        <v>100</v>
      </c>
      <c r="E149" s="7">
        <v>4</v>
      </c>
    </row>
    <row r="150" spans="1:5" ht="57">
      <c r="A150" s="5" t="s">
        <v>393</v>
      </c>
      <c r="B150" s="3" t="s">
        <v>175</v>
      </c>
      <c r="C150" s="3" t="s">
        <v>216</v>
      </c>
      <c r="D150" s="3" t="s">
        <v>14</v>
      </c>
      <c r="E150" s="8">
        <v>400</v>
      </c>
    </row>
    <row r="151" spans="1:5" ht="28.5">
      <c r="A151" s="5" t="s">
        <v>394</v>
      </c>
      <c r="B151" s="3" t="s">
        <v>204</v>
      </c>
      <c r="C151" s="3" t="s">
        <v>217</v>
      </c>
      <c r="D151" s="3" t="s">
        <v>179</v>
      </c>
      <c r="E151" s="7">
        <v>96</v>
      </c>
    </row>
    <row r="152" spans="1:5" ht="42.75">
      <c r="A152" s="5" t="s">
        <v>395</v>
      </c>
      <c r="B152" s="3" t="s">
        <v>207</v>
      </c>
      <c r="C152" s="3" t="s">
        <v>208</v>
      </c>
      <c r="D152" s="3" t="s">
        <v>142</v>
      </c>
      <c r="E152" s="7">
        <v>5</v>
      </c>
    </row>
    <row r="153" spans="1:5" ht="42.75">
      <c r="A153" s="5" t="s">
        <v>396</v>
      </c>
      <c r="B153" s="3" t="s">
        <v>205</v>
      </c>
      <c r="C153" s="3" t="s">
        <v>206</v>
      </c>
      <c r="D153" s="3" t="s">
        <v>14</v>
      </c>
      <c r="E153" s="8">
        <v>90</v>
      </c>
    </row>
    <row r="154" spans="1:5" ht="42.75">
      <c r="A154" s="5" t="s">
        <v>397</v>
      </c>
      <c r="B154" s="3" t="s">
        <v>209</v>
      </c>
      <c r="C154" s="3" t="s">
        <v>210</v>
      </c>
      <c r="D154" s="3" t="s">
        <v>14</v>
      </c>
      <c r="E154" s="8">
        <v>60</v>
      </c>
    </row>
    <row r="155" spans="1:5" ht="28.5">
      <c r="A155" s="5" t="s">
        <v>398</v>
      </c>
      <c r="B155" s="3" t="s">
        <v>149</v>
      </c>
      <c r="C155" s="3" t="s">
        <v>150</v>
      </c>
      <c r="D155" s="3" t="s">
        <v>14</v>
      </c>
      <c r="E155" s="8">
        <v>60</v>
      </c>
    </row>
    <row r="156" spans="1:5" ht="28.5">
      <c r="A156" s="5" t="s">
        <v>399</v>
      </c>
      <c r="B156" s="3" t="s">
        <v>153</v>
      </c>
      <c r="C156" s="3" t="s">
        <v>154</v>
      </c>
      <c r="D156" s="3" t="s">
        <v>11</v>
      </c>
      <c r="E156" s="8">
        <v>0.2</v>
      </c>
    </row>
    <row r="157" spans="1:5" ht="28.5">
      <c r="A157" s="5" t="s">
        <v>400</v>
      </c>
      <c r="B157" s="3" t="s">
        <v>212</v>
      </c>
      <c r="C157" s="3" t="s">
        <v>218</v>
      </c>
      <c r="D157" s="3" t="s">
        <v>62</v>
      </c>
      <c r="E157" s="7">
        <v>1</v>
      </c>
    </row>
    <row r="158" spans="1:5">
      <c r="A158" s="5"/>
      <c r="B158" s="13" t="s">
        <v>498</v>
      </c>
      <c r="C158" s="14"/>
      <c r="D158" s="15"/>
      <c r="E158" s="7"/>
    </row>
    <row r="159" spans="1:5" ht="28.5">
      <c r="A159" s="5" t="s">
        <v>401</v>
      </c>
      <c r="B159" s="3" t="s">
        <v>219</v>
      </c>
      <c r="C159" s="3" t="s">
        <v>220</v>
      </c>
      <c r="D159" s="3" t="s">
        <v>100</v>
      </c>
      <c r="E159" s="7">
        <v>53</v>
      </c>
    </row>
    <row r="160" spans="1:5" ht="28.5">
      <c r="A160" s="5" t="s">
        <v>402</v>
      </c>
      <c r="B160" s="3" t="s">
        <v>221</v>
      </c>
      <c r="C160" s="3" t="s">
        <v>222</v>
      </c>
      <c r="D160" s="3" t="s">
        <v>100</v>
      </c>
      <c r="E160" s="7">
        <v>53</v>
      </c>
    </row>
    <row r="161" spans="1:5" ht="28.5">
      <c r="A161" s="5" t="s">
        <v>403</v>
      </c>
      <c r="B161" s="3" t="s">
        <v>223</v>
      </c>
      <c r="C161" s="3" t="s">
        <v>224</v>
      </c>
      <c r="D161" s="3" t="s">
        <v>100</v>
      </c>
      <c r="E161" s="7">
        <v>2</v>
      </c>
    </row>
    <row r="162" spans="1:5" ht="28.5">
      <c r="A162" s="5" t="s">
        <v>404</v>
      </c>
      <c r="B162" s="3" t="s">
        <v>225</v>
      </c>
      <c r="C162" s="3" t="s">
        <v>226</v>
      </c>
      <c r="D162" s="3" t="s">
        <v>100</v>
      </c>
      <c r="E162" s="7">
        <v>2</v>
      </c>
    </row>
    <row r="163" spans="1:5" ht="28.5">
      <c r="A163" s="5" t="s">
        <v>405</v>
      </c>
      <c r="B163" s="3" t="s">
        <v>212</v>
      </c>
      <c r="C163" s="3" t="s">
        <v>227</v>
      </c>
      <c r="D163" s="3" t="s">
        <v>62</v>
      </c>
      <c r="E163" s="7">
        <v>1</v>
      </c>
    </row>
    <row r="164" spans="1:5" ht="28.5">
      <c r="A164" s="5" t="s">
        <v>406</v>
      </c>
      <c r="B164" s="3" t="s">
        <v>228</v>
      </c>
      <c r="C164" s="3" t="s">
        <v>229</v>
      </c>
      <c r="D164" s="3" t="s">
        <v>62</v>
      </c>
      <c r="E164" s="7">
        <v>1</v>
      </c>
    </row>
    <row r="165" spans="1:5" ht="28.5">
      <c r="A165" s="5" t="s">
        <v>407</v>
      </c>
      <c r="B165" s="3" t="s">
        <v>230</v>
      </c>
      <c r="C165" s="3" t="s">
        <v>231</v>
      </c>
      <c r="D165" s="3" t="s">
        <v>232</v>
      </c>
      <c r="E165" s="7">
        <v>1</v>
      </c>
    </row>
    <row r="166" spans="1:5" ht="57">
      <c r="A166" s="5" t="s">
        <v>408</v>
      </c>
      <c r="B166" s="3" t="s">
        <v>233</v>
      </c>
      <c r="C166" s="3" t="s">
        <v>234</v>
      </c>
      <c r="D166" s="3" t="s">
        <v>14</v>
      </c>
      <c r="E166" s="8">
        <v>1080</v>
      </c>
    </row>
    <row r="167" spans="1:5" ht="57">
      <c r="A167" s="5" t="s">
        <v>409</v>
      </c>
      <c r="B167" s="3" t="s">
        <v>233</v>
      </c>
      <c r="C167" s="3" t="s">
        <v>235</v>
      </c>
      <c r="D167" s="3" t="s">
        <v>14</v>
      </c>
      <c r="E167" s="8">
        <v>50</v>
      </c>
    </row>
    <row r="168" spans="1:5" ht="28.5">
      <c r="A168" s="5" t="s">
        <v>410</v>
      </c>
      <c r="B168" s="3" t="s">
        <v>212</v>
      </c>
      <c r="C168" s="3" t="s">
        <v>236</v>
      </c>
      <c r="D168" s="3" t="s">
        <v>62</v>
      </c>
      <c r="E168" s="7">
        <v>1</v>
      </c>
    </row>
    <row r="169" spans="1:5" ht="57">
      <c r="A169" s="5" t="s">
        <v>411</v>
      </c>
      <c r="B169" s="3" t="s">
        <v>237</v>
      </c>
      <c r="C169" s="3" t="s">
        <v>238</v>
      </c>
      <c r="D169" s="3" t="s">
        <v>239</v>
      </c>
      <c r="E169" s="7">
        <v>4</v>
      </c>
    </row>
    <row r="170" spans="1:5" ht="42.75">
      <c r="A170" s="5" t="s">
        <v>412</v>
      </c>
      <c r="B170" s="3" t="s">
        <v>207</v>
      </c>
      <c r="C170" s="3" t="s">
        <v>208</v>
      </c>
      <c r="D170" s="3" t="s">
        <v>142</v>
      </c>
      <c r="E170" s="7">
        <v>12</v>
      </c>
    </row>
    <row r="171" spans="1:5" ht="42.75">
      <c r="A171" s="5" t="s">
        <v>413</v>
      </c>
      <c r="B171" s="3" t="s">
        <v>240</v>
      </c>
      <c r="C171" s="3" t="s">
        <v>241</v>
      </c>
      <c r="D171" s="3" t="s">
        <v>142</v>
      </c>
      <c r="E171" s="7">
        <v>6</v>
      </c>
    </row>
    <row r="172" spans="1:5" ht="42.75">
      <c r="A172" s="5" t="s">
        <v>414</v>
      </c>
      <c r="B172" s="3" t="s">
        <v>242</v>
      </c>
      <c r="C172" s="3" t="s">
        <v>243</v>
      </c>
      <c r="D172" s="3" t="s">
        <v>142</v>
      </c>
      <c r="E172" s="7">
        <v>2</v>
      </c>
    </row>
    <row r="173" spans="1:5" ht="42.75">
      <c r="A173" s="5" t="s">
        <v>415</v>
      </c>
      <c r="B173" s="3" t="s">
        <v>205</v>
      </c>
      <c r="C173" s="3" t="s">
        <v>206</v>
      </c>
      <c r="D173" s="3" t="s">
        <v>14</v>
      </c>
      <c r="E173" s="8">
        <v>60</v>
      </c>
    </row>
    <row r="174" spans="1:5" ht="42.75">
      <c r="A174" s="5" t="s">
        <v>416</v>
      </c>
      <c r="B174" s="3" t="s">
        <v>209</v>
      </c>
      <c r="C174" s="3" t="s">
        <v>210</v>
      </c>
      <c r="D174" s="3" t="s">
        <v>14</v>
      </c>
      <c r="E174" s="8">
        <v>900</v>
      </c>
    </row>
    <row r="175" spans="1:5" ht="28.5">
      <c r="A175" s="5" t="s">
        <v>438</v>
      </c>
      <c r="B175" s="3" t="s">
        <v>149</v>
      </c>
      <c r="C175" s="3" t="s">
        <v>150</v>
      </c>
      <c r="D175" s="3" t="s">
        <v>14</v>
      </c>
      <c r="E175" s="8">
        <v>900</v>
      </c>
    </row>
    <row r="176" spans="1:5" ht="28.5">
      <c r="A176" s="5" t="s">
        <v>439</v>
      </c>
      <c r="B176" s="3" t="s">
        <v>151</v>
      </c>
      <c r="C176" s="3" t="s">
        <v>152</v>
      </c>
      <c r="D176" s="3" t="s">
        <v>14</v>
      </c>
      <c r="E176" s="8">
        <v>60</v>
      </c>
    </row>
    <row r="177" spans="1:5" ht="28.5">
      <c r="A177" s="5" t="s">
        <v>440</v>
      </c>
      <c r="B177" s="3" t="s">
        <v>153</v>
      </c>
      <c r="C177" s="3" t="s">
        <v>154</v>
      </c>
      <c r="D177" s="3" t="s">
        <v>11</v>
      </c>
      <c r="E177" s="8">
        <v>1</v>
      </c>
    </row>
    <row r="178" spans="1:5">
      <c r="A178" s="5"/>
      <c r="B178" s="13" t="s">
        <v>499</v>
      </c>
      <c r="C178" s="14"/>
      <c r="D178" s="15"/>
      <c r="E178" s="8"/>
    </row>
    <row r="179" spans="1:5" ht="57">
      <c r="A179" s="5" t="s">
        <v>441</v>
      </c>
      <c r="B179" s="3" t="s">
        <v>244</v>
      </c>
      <c r="C179" s="3" t="s">
        <v>460</v>
      </c>
      <c r="D179" s="3" t="s">
        <v>62</v>
      </c>
      <c r="E179" s="7">
        <v>2</v>
      </c>
    </row>
    <row r="180" spans="1:5" ht="57">
      <c r="A180" s="5" t="s">
        <v>442</v>
      </c>
      <c r="B180" s="3" t="s">
        <v>245</v>
      </c>
      <c r="C180" s="3" t="s">
        <v>246</v>
      </c>
      <c r="D180" s="3" t="s">
        <v>14</v>
      </c>
      <c r="E180" s="8">
        <v>40</v>
      </c>
    </row>
    <row r="181" spans="1:5" ht="28.5">
      <c r="A181" s="5" t="s">
        <v>443</v>
      </c>
      <c r="B181" s="3" t="s">
        <v>247</v>
      </c>
      <c r="C181" s="3" t="s">
        <v>248</v>
      </c>
      <c r="D181" s="3" t="s">
        <v>100</v>
      </c>
      <c r="E181" s="7">
        <v>40</v>
      </c>
    </row>
    <row r="182" spans="1:5" ht="28.5">
      <c r="A182" s="5" t="s">
        <v>444</v>
      </c>
      <c r="B182" s="3" t="s">
        <v>163</v>
      </c>
      <c r="C182" s="3" t="s">
        <v>165</v>
      </c>
      <c r="D182" s="3" t="s">
        <v>14</v>
      </c>
      <c r="E182" s="8">
        <v>40</v>
      </c>
    </row>
    <row r="183" spans="1:5" ht="28.5">
      <c r="A183" s="5" t="s">
        <v>445</v>
      </c>
      <c r="B183" s="3" t="s">
        <v>249</v>
      </c>
      <c r="C183" s="3" t="s">
        <v>250</v>
      </c>
      <c r="D183" s="3" t="s">
        <v>14</v>
      </c>
      <c r="E183" s="8">
        <v>62</v>
      </c>
    </row>
    <row r="184" spans="1:5" ht="28.5">
      <c r="A184" s="5" t="s">
        <v>446</v>
      </c>
      <c r="B184" s="3" t="s">
        <v>251</v>
      </c>
      <c r="C184" s="3" t="s">
        <v>252</v>
      </c>
      <c r="D184" s="3" t="s">
        <v>14</v>
      </c>
      <c r="E184" s="8">
        <v>50</v>
      </c>
    </row>
    <row r="185" spans="1:5" ht="28.5">
      <c r="A185" s="5" t="s">
        <v>447</v>
      </c>
      <c r="B185" s="3" t="s">
        <v>251</v>
      </c>
      <c r="C185" s="3" t="s">
        <v>253</v>
      </c>
      <c r="D185" s="3" t="s">
        <v>14</v>
      </c>
      <c r="E185" s="8">
        <v>20</v>
      </c>
    </row>
    <row r="186" spans="1:5">
      <c r="A186" s="5"/>
      <c r="B186" s="16" t="s">
        <v>449</v>
      </c>
      <c r="C186" s="16"/>
      <c r="D186" s="16"/>
      <c r="E186" s="16"/>
    </row>
    <row r="187" spans="1:5" ht="28.5">
      <c r="A187" s="5" t="s">
        <v>448</v>
      </c>
      <c r="B187" s="3" t="s">
        <v>421</v>
      </c>
      <c r="C187" s="3" t="s">
        <v>422</v>
      </c>
      <c r="D187" s="3" t="s">
        <v>19</v>
      </c>
      <c r="E187" s="8">
        <v>270</v>
      </c>
    </row>
    <row r="188" spans="1:5" ht="42.75">
      <c r="A188" s="5" t="s">
        <v>479</v>
      </c>
      <c r="B188" s="3" t="s">
        <v>423</v>
      </c>
      <c r="C188" s="4" t="s">
        <v>437</v>
      </c>
      <c r="D188" s="3" t="s">
        <v>19</v>
      </c>
      <c r="E188" s="8">
        <v>256</v>
      </c>
    </row>
    <row r="189" spans="1:5" ht="42.75">
      <c r="A189" s="5" t="s">
        <v>480</v>
      </c>
      <c r="B189" s="3" t="s">
        <v>423</v>
      </c>
      <c r="C189" s="3" t="s">
        <v>424</v>
      </c>
      <c r="D189" s="3" t="s">
        <v>19</v>
      </c>
      <c r="E189" s="8">
        <v>12</v>
      </c>
    </row>
    <row r="190" spans="1:5" ht="42.75">
      <c r="A190" s="5" t="s">
        <v>481</v>
      </c>
      <c r="B190" s="3" t="s">
        <v>425</v>
      </c>
      <c r="C190" s="3" t="s">
        <v>426</v>
      </c>
      <c r="D190" s="3" t="s">
        <v>19</v>
      </c>
      <c r="E190" s="8">
        <v>256</v>
      </c>
    </row>
    <row r="191" spans="1:5" ht="42.75">
      <c r="A191" s="5" t="s">
        <v>482</v>
      </c>
      <c r="B191" s="3" t="s">
        <v>427</v>
      </c>
      <c r="C191" s="3" t="s">
        <v>428</v>
      </c>
      <c r="D191" s="3" t="s">
        <v>19</v>
      </c>
      <c r="E191" s="8">
        <v>256</v>
      </c>
    </row>
    <row r="192" spans="1:5" ht="28.5">
      <c r="A192" s="5" t="s">
        <v>483</v>
      </c>
      <c r="B192" s="3" t="s">
        <v>429</v>
      </c>
      <c r="C192" s="3" t="s">
        <v>430</v>
      </c>
      <c r="D192" s="3" t="s">
        <v>19</v>
      </c>
      <c r="E192" s="8">
        <v>256</v>
      </c>
    </row>
    <row r="193" spans="1:6" ht="28.5">
      <c r="A193" s="5" t="s">
        <v>484</v>
      </c>
      <c r="B193" s="3" t="s">
        <v>431</v>
      </c>
      <c r="C193" s="3" t="s">
        <v>432</v>
      </c>
      <c r="D193" s="3" t="s">
        <v>19</v>
      </c>
      <c r="E193" s="8">
        <v>256</v>
      </c>
    </row>
    <row r="194" spans="1:6" ht="28.5">
      <c r="A194" s="5" t="s">
        <v>485</v>
      </c>
      <c r="B194" s="3" t="s">
        <v>433</v>
      </c>
      <c r="C194" s="3" t="s">
        <v>434</v>
      </c>
      <c r="D194" s="3" t="s">
        <v>19</v>
      </c>
      <c r="E194" s="8">
        <f>4*4.63*0.3+6*4.1*0.55</f>
        <v>19.085999999999999</v>
      </c>
    </row>
    <row r="195" spans="1:6" ht="42.75">
      <c r="A195" s="5" t="s">
        <v>486</v>
      </c>
      <c r="B195" s="3" t="s">
        <v>435</v>
      </c>
      <c r="C195" s="3" t="s">
        <v>436</v>
      </c>
      <c r="D195" s="3" t="s">
        <v>19</v>
      </c>
      <c r="E195" s="8">
        <f>19.086+4.63*0.5</f>
        <v>21.401</v>
      </c>
    </row>
    <row r="196" spans="1:6" ht="28.5">
      <c r="A196" s="5" t="s">
        <v>487</v>
      </c>
      <c r="B196" s="3" t="s">
        <v>488</v>
      </c>
      <c r="C196" s="3" t="s">
        <v>489</v>
      </c>
      <c r="D196" s="3" t="s">
        <v>11</v>
      </c>
      <c r="E196" s="8">
        <f>256*0.015</f>
        <v>3.84</v>
      </c>
      <c r="F196" s="2"/>
    </row>
  </sheetData>
  <mergeCells count="14">
    <mergeCell ref="B186:E186"/>
    <mergeCell ref="B140:D140"/>
    <mergeCell ref="B147:D147"/>
    <mergeCell ref="B158:D158"/>
    <mergeCell ref="B178:D178"/>
    <mergeCell ref="A2:E2"/>
    <mergeCell ref="D1:E1"/>
    <mergeCell ref="B110:D110"/>
    <mergeCell ref="B119:D119"/>
    <mergeCell ref="B75:E75"/>
    <mergeCell ref="B5:E5"/>
    <mergeCell ref="B83:E83"/>
    <mergeCell ref="B84:D84"/>
    <mergeCell ref="B94:D94"/>
  </mergeCells>
  <phoneticPr fontId="2" type="noConversion"/>
  <pageMargins left="0.86614173228346458" right="0.23622047244094491" top="0.35433070866141736" bottom="0.35433070866141736" header="0.31496062992125984" footer="0.31496062992125984"/>
  <pageSetup paperSize="9" orientation="portrait" horizont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MUWM_dziedziniec_kosztorys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Zenon Wąsak</dc:creator>
  <cp:lastModifiedBy>kjakubiak</cp:lastModifiedBy>
  <cp:lastPrinted>2016-07-06T10:00:47Z</cp:lastPrinted>
  <dcterms:created xsi:type="dcterms:W3CDTF">2016-06-06T09:05:00Z</dcterms:created>
  <dcterms:modified xsi:type="dcterms:W3CDTF">2016-07-06T10:00:49Z</dcterms:modified>
</cp:coreProperties>
</file>